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jschade\Documents\MonroeEngineering\"/>
    </mc:Choice>
  </mc:AlternateContent>
  <xr:revisionPtr revIDLastSave="0" documentId="8_{A8AEE2A2-1572-4D02-AEFB-E62DBFE9D451}" xr6:coauthVersionLast="47" xr6:coauthVersionMax="47" xr10:uidLastSave="{00000000-0000-0000-0000-000000000000}"/>
  <bookViews>
    <workbookView xWindow="28680" yWindow="-1020" windowWidth="29040" windowHeight="15720" tabRatio="792" activeTab="2" xr2:uid="{00000000-000D-0000-FFFF-FFFF00000000}"/>
  </bookViews>
  <sheets>
    <sheet name="Revision" sheetId="1" r:id="rId1"/>
    <sheet name="When to PPAP" sheetId="2" r:id="rId2"/>
    <sheet name="Information" sheetId="3" r:id="rId3"/>
    <sheet name="0a. Feasibility Form" sheetId="4" r:id="rId4"/>
    <sheet name="0b. Submission Requirements" sheetId="5" r:id="rId5"/>
    <sheet name="0c. PSW" sheetId="6" r:id="rId6"/>
    <sheet name="0d. Interim Recovery" sheetId="7" r:id="rId7"/>
    <sheet name="4 DFMEA" sheetId="8" r:id="rId8"/>
    <sheet name="4 DFMEA Ratings" sheetId="9" r:id="rId9"/>
    <sheet name="5 FLOW" sheetId="10" r:id="rId10"/>
    <sheet name="6 PFMEA" sheetId="11" r:id="rId11"/>
    <sheet name="6 PFMEA Ratings" sheetId="12" r:id="rId12"/>
    <sheet name="7 CPLAN" sheetId="13" r:id="rId13"/>
    <sheet name="8 GR&amp;R Requirements" sheetId="14" r:id="rId14"/>
    <sheet name="8 ANOVA GR&amp;R" sheetId="15" r:id="rId15"/>
    <sheet name="8 GR&amp;R Att Agr" sheetId="16" r:id="rId16"/>
    <sheet name="9 Dimensional Test Results" sheetId="17" r:id="rId17"/>
    <sheet name="9a. Balloon Drawing" sheetId="32" r:id="rId18"/>
    <sheet name="10 Material Test Results" sheetId="18" r:id="rId19"/>
    <sheet name="10 Performance Test Results" sheetId="19" r:id="rId20"/>
    <sheet name="10 Print Notes-Paint &amp; Coating" sheetId="20" r:id="rId21"/>
    <sheet name="10 Paint Performance Approval" sheetId="21" r:id="rId22"/>
    <sheet name="10 Print Notes-Welding" sheetId="22" r:id="rId23"/>
    <sheet name="10 JOINT WELD PROCEDURE SPECS" sheetId="23" r:id="rId24"/>
    <sheet name="10 JOINT WELD PROCEDURE RESIST" sheetId="24" r:id="rId25"/>
    <sheet name="10 Print Notes-Plating" sheetId="25" r:id="rId26"/>
    <sheet name="11 Initial Process Studies" sheetId="26" r:id="rId27"/>
    <sheet name="14 NON-PPAP Approved Label" sheetId="27" r:id="rId28"/>
    <sheet name="14 Sample PPAP Label" sheetId="28" r:id="rId29"/>
    <sheet name="15 Master Sample Photo" sheetId="29" r:id="rId30"/>
    <sheet name="18 Tooling &amp; Fixtures" sheetId="30" r:id="rId31"/>
    <sheet name="Blank" sheetId="31"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35" roundtripDataSignature="AMtx7mjZJq8IM3ubDXcdknLAuS+uo6QmlA=="/>
    </ext>
  </extLst>
</workbook>
</file>

<file path=xl/calcChain.xml><?xml version="1.0" encoding="utf-8"?>
<calcChain xmlns="http://schemas.openxmlformats.org/spreadsheetml/2006/main">
  <c r="L37" i="4" l="1"/>
  <c r="K4" i="30"/>
  <c r="I2" i="30"/>
  <c r="C2" i="30"/>
  <c r="I1" i="30"/>
  <c r="C1" i="30"/>
  <c r="K4" i="29"/>
  <c r="I2" i="29"/>
  <c r="C2" i="29"/>
  <c r="I1" i="29"/>
  <c r="C1" i="29"/>
  <c r="W12" i="28"/>
  <c r="W11" i="28"/>
  <c r="W10" i="28"/>
  <c r="W9" i="28"/>
  <c r="W8" i="28"/>
  <c r="AG17" i="27"/>
  <c r="AG16" i="27"/>
  <c r="AG15" i="27"/>
  <c r="AG14" i="27"/>
  <c r="I113" i="26"/>
  <c r="E113" i="26"/>
  <c r="I92" i="26"/>
  <c r="J69" i="26"/>
  <c r="J68" i="26"/>
  <c r="J64" i="26"/>
  <c r="J43" i="26"/>
  <c r="J42" i="26"/>
  <c r="F41" i="26"/>
  <c r="H34" i="26"/>
  <c r="G34" i="26"/>
  <c r="F34" i="26"/>
  <c r="E34" i="26"/>
  <c r="I34" i="26" s="1"/>
  <c r="D34" i="26"/>
  <c r="C34" i="26"/>
  <c r="G33" i="26"/>
  <c r="F33" i="26"/>
  <c r="E33" i="26"/>
  <c r="D33" i="26"/>
  <c r="H33" i="26" s="1"/>
  <c r="C33" i="26"/>
  <c r="G32" i="26"/>
  <c r="F32" i="26"/>
  <c r="E32" i="26"/>
  <c r="D32" i="26"/>
  <c r="C32" i="26"/>
  <c r="G31" i="26"/>
  <c r="F31" i="26"/>
  <c r="E31" i="26"/>
  <c r="D31" i="26"/>
  <c r="C31" i="26"/>
  <c r="G30" i="26"/>
  <c r="F30" i="26"/>
  <c r="E30" i="26"/>
  <c r="D30" i="26"/>
  <c r="I30" i="26" s="1"/>
  <c r="C30" i="26"/>
  <c r="H30" i="26" s="1"/>
  <c r="G29" i="26"/>
  <c r="F29" i="26"/>
  <c r="E29" i="26"/>
  <c r="D29" i="26"/>
  <c r="C29" i="26"/>
  <c r="G25" i="26"/>
  <c r="C25" i="26"/>
  <c r="G24" i="26"/>
  <c r="C24" i="26"/>
  <c r="G23" i="26"/>
  <c r="C23" i="26"/>
  <c r="G22" i="26"/>
  <c r="G21" i="26"/>
  <c r="B20" i="26"/>
  <c r="C5" i="26"/>
  <c r="C22" i="26" s="1"/>
  <c r="C4" i="26"/>
  <c r="C21" i="26" s="1"/>
  <c r="C3" i="26"/>
  <c r="C20" i="26" s="1"/>
  <c r="D42" i="25"/>
  <c r="K5" i="25"/>
  <c r="I3" i="25"/>
  <c r="C3" i="25"/>
  <c r="I2" i="25"/>
  <c r="C2" i="25"/>
  <c r="I10" i="24"/>
  <c r="C10" i="24"/>
  <c r="I9" i="24"/>
  <c r="C9" i="24"/>
  <c r="I8" i="24"/>
  <c r="C8" i="24"/>
  <c r="J10" i="23"/>
  <c r="C10" i="23"/>
  <c r="J9" i="23"/>
  <c r="C9" i="23"/>
  <c r="J8" i="23"/>
  <c r="C8" i="23"/>
  <c r="K5" i="22"/>
  <c r="I3" i="22"/>
  <c r="C3" i="22"/>
  <c r="I2" i="22"/>
  <c r="C2" i="22"/>
  <c r="N7" i="21"/>
  <c r="I7" i="21"/>
  <c r="A7" i="21"/>
  <c r="L5" i="21"/>
  <c r="G5" i="21"/>
  <c r="A5" i="21"/>
  <c r="O3" i="21"/>
  <c r="G3" i="21"/>
  <c r="A3" i="21"/>
  <c r="K5" i="20"/>
  <c r="I3" i="20"/>
  <c r="C3" i="20"/>
  <c r="I2" i="20"/>
  <c r="C2" i="20"/>
  <c r="O5" i="19"/>
  <c r="J3" i="19"/>
  <c r="C3" i="19"/>
  <c r="J2" i="19"/>
  <c r="C2" i="19"/>
  <c r="O5" i="18"/>
  <c r="J3" i="18"/>
  <c r="C3" i="18"/>
  <c r="J2" i="18"/>
  <c r="C2" i="18"/>
  <c r="O41" i="17"/>
  <c r="P41" i="17" s="1"/>
  <c r="H41" i="17"/>
  <c r="F41" i="17"/>
  <c r="E41" i="17"/>
  <c r="O40" i="17"/>
  <c r="P40" i="17" s="1"/>
  <c r="H40" i="17"/>
  <c r="F40" i="17"/>
  <c r="E40" i="17"/>
  <c r="P39" i="17"/>
  <c r="O39" i="17"/>
  <c r="H39" i="17"/>
  <c r="F39" i="17"/>
  <c r="E39" i="17"/>
  <c r="P38" i="17"/>
  <c r="O38" i="17"/>
  <c r="H38" i="17"/>
  <c r="F38" i="17"/>
  <c r="E38" i="17"/>
  <c r="O37" i="17"/>
  <c r="P37" i="17" s="1"/>
  <c r="H37" i="17"/>
  <c r="F37" i="17"/>
  <c r="E37" i="17"/>
  <c r="O36" i="17"/>
  <c r="P36" i="17" s="1"/>
  <c r="H36" i="17"/>
  <c r="F36" i="17"/>
  <c r="E36" i="17"/>
  <c r="O35" i="17"/>
  <c r="P35" i="17" s="1"/>
  <c r="H35" i="17"/>
  <c r="F35" i="17"/>
  <c r="E35" i="17"/>
  <c r="P34" i="17"/>
  <c r="O34" i="17"/>
  <c r="H34" i="17"/>
  <c r="F34" i="17"/>
  <c r="E34" i="17"/>
  <c r="O33" i="17"/>
  <c r="P33" i="17" s="1"/>
  <c r="H33" i="17"/>
  <c r="F33" i="17"/>
  <c r="E33" i="17"/>
  <c r="O32" i="17"/>
  <c r="P32" i="17" s="1"/>
  <c r="H32" i="17"/>
  <c r="F32" i="17"/>
  <c r="E32" i="17"/>
  <c r="P31" i="17"/>
  <c r="O31" i="17"/>
  <c r="H31" i="17"/>
  <c r="F31" i="17"/>
  <c r="E31" i="17"/>
  <c r="P30" i="17"/>
  <c r="O30" i="17"/>
  <c r="H30" i="17"/>
  <c r="F30" i="17"/>
  <c r="E30" i="17"/>
  <c r="O29" i="17"/>
  <c r="P29" i="17" s="1"/>
  <c r="H29" i="17"/>
  <c r="F29" i="17"/>
  <c r="E29" i="17"/>
  <c r="O28" i="17"/>
  <c r="P28" i="17" s="1"/>
  <c r="H28" i="17"/>
  <c r="F28" i="17"/>
  <c r="E28" i="17"/>
  <c r="O27" i="17"/>
  <c r="P27" i="17" s="1"/>
  <c r="H27" i="17"/>
  <c r="F27" i="17"/>
  <c r="E27" i="17"/>
  <c r="P26" i="17"/>
  <c r="O26" i="17"/>
  <c r="H26" i="17"/>
  <c r="F26" i="17"/>
  <c r="E26" i="17"/>
  <c r="O25" i="17"/>
  <c r="P25" i="17" s="1"/>
  <c r="H25" i="17"/>
  <c r="F25" i="17"/>
  <c r="E25" i="17"/>
  <c r="O24" i="17"/>
  <c r="P24" i="17" s="1"/>
  <c r="H24" i="17"/>
  <c r="F24" i="17"/>
  <c r="E24" i="17"/>
  <c r="P23" i="17"/>
  <c r="O23" i="17"/>
  <c r="H23" i="17"/>
  <c r="F23" i="17"/>
  <c r="E23" i="17"/>
  <c r="P22" i="17"/>
  <c r="O22" i="17"/>
  <c r="H22" i="17"/>
  <c r="F22" i="17"/>
  <c r="E22" i="17"/>
  <c r="O21" i="17"/>
  <c r="P21" i="17" s="1"/>
  <c r="H21" i="17"/>
  <c r="F21" i="17"/>
  <c r="E21" i="17"/>
  <c r="O20" i="17"/>
  <c r="P20" i="17" s="1"/>
  <c r="H20" i="17"/>
  <c r="F20" i="17"/>
  <c r="E20" i="17"/>
  <c r="O19" i="17"/>
  <c r="P19" i="17" s="1"/>
  <c r="H19" i="17"/>
  <c r="F19" i="17"/>
  <c r="E19" i="17"/>
  <c r="P18" i="17"/>
  <c r="O18" i="17"/>
  <c r="H18" i="17"/>
  <c r="F18" i="17"/>
  <c r="E18" i="17"/>
  <c r="O17" i="17"/>
  <c r="P17" i="17" s="1"/>
  <c r="H17" i="17"/>
  <c r="F17" i="17"/>
  <c r="E17" i="17"/>
  <c r="O16" i="17"/>
  <c r="P16" i="17" s="1"/>
  <c r="H16" i="17"/>
  <c r="F16" i="17"/>
  <c r="E16" i="17"/>
  <c r="P15" i="17"/>
  <c r="O15" i="17"/>
  <c r="H15" i="17"/>
  <c r="F15" i="17"/>
  <c r="E15" i="17"/>
  <c r="P14" i="17"/>
  <c r="O14" i="17"/>
  <c r="H14" i="17"/>
  <c r="F14" i="17"/>
  <c r="E14" i="17"/>
  <c r="O13" i="17"/>
  <c r="P13" i="17" s="1"/>
  <c r="H13" i="17"/>
  <c r="F13" i="17"/>
  <c r="E13" i="17"/>
  <c r="O12" i="17"/>
  <c r="P12" i="17" s="1"/>
  <c r="H12" i="17"/>
  <c r="F12" i="17"/>
  <c r="E12" i="17"/>
  <c r="O11" i="17"/>
  <c r="P11" i="17" s="1"/>
  <c r="H11" i="17"/>
  <c r="F11" i="17"/>
  <c r="E11" i="17"/>
  <c r="H10" i="17"/>
  <c r="F10" i="17"/>
  <c r="E10" i="17"/>
  <c r="O10" i="17" s="1"/>
  <c r="P10" i="17" s="1"/>
  <c r="O5" i="17"/>
  <c r="J3" i="17"/>
  <c r="C3" i="17"/>
  <c r="J2" i="17"/>
  <c r="C2" i="17"/>
  <c r="Y58" i="16"/>
  <c r="X58" i="16"/>
  <c r="W58" i="16"/>
  <c r="U58" i="16"/>
  <c r="T58" i="16"/>
  <c r="S58" i="16"/>
  <c r="Q58" i="16"/>
  <c r="P58" i="16"/>
  <c r="O58" i="16"/>
  <c r="M58" i="16"/>
  <c r="K58" i="16"/>
  <c r="Y57" i="16"/>
  <c r="X57" i="16"/>
  <c r="W57" i="16"/>
  <c r="U57" i="16"/>
  <c r="T57" i="16"/>
  <c r="S57" i="16"/>
  <c r="Q57" i="16"/>
  <c r="P57" i="16"/>
  <c r="O57" i="16"/>
  <c r="M57" i="16"/>
  <c r="K57" i="16"/>
  <c r="Y56" i="16"/>
  <c r="X56" i="16"/>
  <c r="W56" i="16"/>
  <c r="U56" i="16"/>
  <c r="T56" i="16"/>
  <c r="S56" i="16"/>
  <c r="Q56" i="16"/>
  <c r="P56" i="16"/>
  <c r="O56" i="16"/>
  <c r="M56" i="16"/>
  <c r="K56" i="16"/>
  <c r="Y55" i="16"/>
  <c r="X55" i="16"/>
  <c r="W55" i="16"/>
  <c r="U55" i="16"/>
  <c r="T55" i="16"/>
  <c r="S55" i="16"/>
  <c r="Q55" i="16"/>
  <c r="P55" i="16"/>
  <c r="O55" i="16"/>
  <c r="M55" i="16"/>
  <c r="K55" i="16"/>
  <c r="Y54" i="16"/>
  <c r="X54" i="16"/>
  <c r="W54" i="16"/>
  <c r="U54" i="16"/>
  <c r="T54" i="16"/>
  <c r="S54" i="16"/>
  <c r="Q54" i="16"/>
  <c r="P54" i="16"/>
  <c r="O54" i="16"/>
  <c r="M54" i="16"/>
  <c r="K54" i="16"/>
  <c r="Y53" i="16"/>
  <c r="X53" i="16"/>
  <c r="W53" i="16"/>
  <c r="U53" i="16"/>
  <c r="T53" i="16"/>
  <c r="S53" i="16"/>
  <c r="Q53" i="16"/>
  <c r="P53" i="16"/>
  <c r="O53" i="16"/>
  <c r="M53" i="16"/>
  <c r="K53" i="16"/>
  <c r="Y52" i="16"/>
  <c r="X52" i="16"/>
  <c r="W52" i="16"/>
  <c r="U52" i="16"/>
  <c r="T52" i="16"/>
  <c r="S52" i="16"/>
  <c r="Q52" i="16"/>
  <c r="P52" i="16"/>
  <c r="O52" i="16"/>
  <c r="M52" i="16"/>
  <c r="K52" i="16"/>
  <c r="Y51" i="16"/>
  <c r="X51" i="16"/>
  <c r="W51" i="16"/>
  <c r="U51" i="16"/>
  <c r="T51" i="16"/>
  <c r="S51" i="16"/>
  <c r="Q51" i="16"/>
  <c r="P51" i="16"/>
  <c r="O51" i="16"/>
  <c r="M51" i="16"/>
  <c r="K51" i="16"/>
  <c r="Y50" i="16"/>
  <c r="X50" i="16"/>
  <c r="W50" i="16"/>
  <c r="U50" i="16"/>
  <c r="T50" i="16"/>
  <c r="S50" i="16"/>
  <c r="Q50" i="16"/>
  <c r="P50" i="16"/>
  <c r="O50" i="16"/>
  <c r="M50" i="16"/>
  <c r="K50" i="16"/>
  <c r="Y49" i="16"/>
  <c r="X49" i="16"/>
  <c r="W49" i="16"/>
  <c r="U49" i="16"/>
  <c r="T49" i="16"/>
  <c r="S49" i="16"/>
  <c r="Q49" i="16"/>
  <c r="P49" i="16"/>
  <c r="O49" i="16"/>
  <c r="M49" i="16"/>
  <c r="K49" i="16"/>
  <c r="Y48" i="16"/>
  <c r="X48" i="16"/>
  <c r="W48" i="16"/>
  <c r="U48" i="16"/>
  <c r="T48" i="16"/>
  <c r="S48" i="16"/>
  <c r="Q48" i="16"/>
  <c r="P48" i="16"/>
  <c r="O48" i="16"/>
  <c r="M48" i="16"/>
  <c r="K48" i="16"/>
  <c r="Y47" i="16"/>
  <c r="X47" i="16"/>
  <c r="W47" i="16"/>
  <c r="U47" i="16"/>
  <c r="T47" i="16"/>
  <c r="S47" i="16"/>
  <c r="Q47" i="16"/>
  <c r="P47" i="16"/>
  <c r="O47" i="16"/>
  <c r="M47" i="16"/>
  <c r="K47" i="16"/>
  <c r="Y46" i="16"/>
  <c r="X46" i="16"/>
  <c r="W46" i="16"/>
  <c r="U46" i="16"/>
  <c r="T46" i="16"/>
  <c r="S46" i="16"/>
  <c r="Q46" i="16"/>
  <c r="P46" i="16"/>
  <c r="O46" i="16"/>
  <c r="M46" i="16"/>
  <c r="K46" i="16"/>
  <c r="Y45" i="16"/>
  <c r="X45" i="16"/>
  <c r="W45" i="16"/>
  <c r="U45" i="16"/>
  <c r="T45" i="16"/>
  <c r="S45" i="16"/>
  <c r="Q45" i="16"/>
  <c r="P45" i="16"/>
  <c r="O45" i="16"/>
  <c r="M45" i="16"/>
  <c r="K45" i="16"/>
  <c r="Y44" i="16"/>
  <c r="X44" i="16"/>
  <c r="W44" i="16"/>
  <c r="U44" i="16"/>
  <c r="T44" i="16"/>
  <c r="S44" i="16"/>
  <c r="Q44" i="16"/>
  <c r="P44" i="16"/>
  <c r="O44" i="16"/>
  <c r="M44" i="16"/>
  <c r="K44" i="16"/>
  <c r="Y43" i="16"/>
  <c r="X43" i="16"/>
  <c r="W43" i="16"/>
  <c r="U43" i="16"/>
  <c r="T43" i="16"/>
  <c r="S43" i="16"/>
  <c r="Q43" i="16"/>
  <c r="P43" i="16"/>
  <c r="O43" i="16"/>
  <c r="M43" i="16"/>
  <c r="K43" i="16"/>
  <c r="Y42" i="16"/>
  <c r="X42" i="16"/>
  <c r="W42" i="16"/>
  <c r="U42" i="16"/>
  <c r="T42" i="16"/>
  <c r="S42" i="16"/>
  <c r="Q42" i="16"/>
  <c r="P42" i="16"/>
  <c r="O42" i="16"/>
  <c r="M42" i="16"/>
  <c r="K42" i="16"/>
  <c r="Y41" i="16"/>
  <c r="X41" i="16"/>
  <c r="W41" i="16"/>
  <c r="U41" i="16"/>
  <c r="T41" i="16"/>
  <c r="S41" i="16"/>
  <c r="Q41" i="16"/>
  <c r="P41" i="16"/>
  <c r="O41" i="16"/>
  <c r="M41" i="16"/>
  <c r="K41" i="16"/>
  <c r="Y40" i="16"/>
  <c r="X40" i="16"/>
  <c r="W40" i="16"/>
  <c r="U40" i="16"/>
  <c r="T40" i="16"/>
  <c r="S40" i="16"/>
  <c r="Q40" i="16"/>
  <c r="P40" i="16"/>
  <c r="O40" i="16"/>
  <c r="M40" i="16"/>
  <c r="K40" i="16"/>
  <c r="Y39" i="16"/>
  <c r="X39" i="16"/>
  <c r="W39" i="16"/>
  <c r="U39" i="16"/>
  <c r="T39" i="16"/>
  <c r="S39" i="16"/>
  <c r="Q39" i="16"/>
  <c r="P39" i="16"/>
  <c r="O39" i="16"/>
  <c r="M39" i="16"/>
  <c r="K39" i="16"/>
  <c r="Y38" i="16"/>
  <c r="X38" i="16"/>
  <c r="W38" i="16"/>
  <c r="U38" i="16"/>
  <c r="T38" i="16"/>
  <c r="S38" i="16"/>
  <c r="Q38" i="16"/>
  <c r="P38" i="16"/>
  <c r="O38" i="16"/>
  <c r="M38" i="16"/>
  <c r="K38" i="16"/>
  <c r="Y37" i="16"/>
  <c r="X37" i="16"/>
  <c r="W37" i="16"/>
  <c r="U37" i="16"/>
  <c r="T37" i="16"/>
  <c r="S37" i="16"/>
  <c r="Q37" i="16"/>
  <c r="P37" i="16"/>
  <c r="O37" i="16"/>
  <c r="M37" i="16"/>
  <c r="K37" i="16"/>
  <c r="Y36" i="16"/>
  <c r="X36" i="16"/>
  <c r="W36" i="16"/>
  <c r="U36" i="16"/>
  <c r="T36" i="16"/>
  <c r="S36" i="16"/>
  <c r="Q36" i="16"/>
  <c r="P36" i="16"/>
  <c r="O36" i="16"/>
  <c r="M36" i="16"/>
  <c r="K36" i="16"/>
  <c r="Y35" i="16"/>
  <c r="X35" i="16"/>
  <c r="W35" i="16"/>
  <c r="U35" i="16"/>
  <c r="T35" i="16"/>
  <c r="S35" i="16"/>
  <c r="Q35" i="16"/>
  <c r="P35" i="16"/>
  <c r="O35" i="16"/>
  <c r="M35" i="16"/>
  <c r="K35" i="16"/>
  <c r="Y34" i="16"/>
  <c r="X34" i="16"/>
  <c r="W34" i="16"/>
  <c r="U34" i="16"/>
  <c r="T34" i="16"/>
  <c r="S34" i="16"/>
  <c r="Q34" i="16"/>
  <c r="P34" i="16"/>
  <c r="O34" i="16"/>
  <c r="M34" i="16"/>
  <c r="K34" i="16"/>
  <c r="Y33" i="16"/>
  <c r="X33" i="16"/>
  <c r="W33" i="16"/>
  <c r="U33" i="16"/>
  <c r="T33" i="16"/>
  <c r="S33" i="16"/>
  <c r="Q33" i="16"/>
  <c r="P33" i="16"/>
  <c r="O33" i="16"/>
  <c r="M33" i="16"/>
  <c r="K33" i="16"/>
  <c r="Y32" i="16"/>
  <c r="X32" i="16"/>
  <c r="W32" i="16"/>
  <c r="U32" i="16"/>
  <c r="T32" i="16"/>
  <c r="S32" i="16"/>
  <c r="Q32" i="16"/>
  <c r="P32" i="16"/>
  <c r="O32" i="16"/>
  <c r="M32" i="16"/>
  <c r="K32" i="16"/>
  <c r="Y31" i="16"/>
  <c r="X31" i="16"/>
  <c r="W31" i="16"/>
  <c r="U31" i="16"/>
  <c r="T31" i="16"/>
  <c r="S31" i="16"/>
  <c r="Q31" i="16"/>
  <c r="P31" i="16"/>
  <c r="O31" i="16"/>
  <c r="M31" i="16"/>
  <c r="K31" i="16"/>
  <c r="Y30" i="16"/>
  <c r="X30" i="16"/>
  <c r="W30" i="16"/>
  <c r="U30" i="16"/>
  <c r="T30" i="16"/>
  <c r="S30" i="16"/>
  <c r="Q30" i="16"/>
  <c r="P30" i="16"/>
  <c r="O30" i="16"/>
  <c r="M30" i="16"/>
  <c r="K30" i="16"/>
  <c r="Y29" i="16"/>
  <c r="X29" i="16"/>
  <c r="W29" i="16"/>
  <c r="U29" i="16"/>
  <c r="T29" i="16"/>
  <c r="S29" i="16"/>
  <c r="Q29" i="16"/>
  <c r="P29" i="16"/>
  <c r="O29" i="16"/>
  <c r="M29" i="16"/>
  <c r="K29" i="16"/>
  <c r="Y28" i="16"/>
  <c r="X28" i="16"/>
  <c r="W28" i="16"/>
  <c r="U28" i="16"/>
  <c r="T28" i="16"/>
  <c r="S28" i="16"/>
  <c r="Q28" i="16"/>
  <c r="P28" i="16"/>
  <c r="O28" i="16"/>
  <c r="M28" i="16"/>
  <c r="K28" i="16"/>
  <c r="Y27" i="16"/>
  <c r="X27" i="16"/>
  <c r="W27" i="16"/>
  <c r="U27" i="16"/>
  <c r="T27" i="16"/>
  <c r="S27" i="16"/>
  <c r="Q27" i="16"/>
  <c r="P27" i="16"/>
  <c r="O27" i="16"/>
  <c r="M27" i="16"/>
  <c r="K27" i="16"/>
  <c r="Y26" i="16"/>
  <c r="X26" i="16"/>
  <c r="W26" i="16"/>
  <c r="U26" i="16"/>
  <c r="T26" i="16"/>
  <c r="S26" i="16"/>
  <c r="Q26" i="16"/>
  <c r="P26" i="16"/>
  <c r="O26" i="16"/>
  <c r="M26" i="16"/>
  <c r="K26" i="16"/>
  <c r="Y25" i="16"/>
  <c r="X25" i="16"/>
  <c r="W25" i="16"/>
  <c r="U25" i="16"/>
  <c r="T25" i="16"/>
  <c r="S25" i="16"/>
  <c r="Q25" i="16"/>
  <c r="P25" i="16"/>
  <c r="O25" i="16"/>
  <c r="M25" i="16"/>
  <c r="K25" i="16"/>
  <c r="Y24" i="16"/>
  <c r="X24" i="16"/>
  <c r="W24" i="16"/>
  <c r="U24" i="16"/>
  <c r="T24" i="16"/>
  <c r="S24" i="16"/>
  <c r="Q24" i="16"/>
  <c r="P24" i="16"/>
  <c r="O24" i="16"/>
  <c r="M24" i="16"/>
  <c r="K24" i="16"/>
  <c r="Y23" i="16"/>
  <c r="X23" i="16"/>
  <c r="W23" i="16"/>
  <c r="U23" i="16"/>
  <c r="T23" i="16"/>
  <c r="S23" i="16"/>
  <c r="Q23" i="16"/>
  <c r="P23" i="16"/>
  <c r="O23" i="16"/>
  <c r="M23" i="16"/>
  <c r="K23" i="16"/>
  <c r="Y22" i="16"/>
  <c r="X22" i="16"/>
  <c r="W22" i="16"/>
  <c r="U22" i="16"/>
  <c r="T22" i="16"/>
  <c r="S22" i="16"/>
  <c r="Q22" i="16"/>
  <c r="P22" i="16"/>
  <c r="O22" i="16"/>
  <c r="M22" i="16"/>
  <c r="K22" i="16"/>
  <c r="Y21" i="16"/>
  <c r="X21" i="16"/>
  <c r="W21" i="16"/>
  <c r="U21" i="16"/>
  <c r="T21" i="16"/>
  <c r="S21" i="16"/>
  <c r="Q21" i="16"/>
  <c r="P21" i="16"/>
  <c r="O21" i="16"/>
  <c r="M21" i="16"/>
  <c r="K21" i="16"/>
  <c r="Y20" i="16"/>
  <c r="X20" i="16"/>
  <c r="W20" i="16"/>
  <c r="U20" i="16"/>
  <c r="T20" i="16"/>
  <c r="S20" i="16"/>
  <c r="Q20" i="16"/>
  <c r="P20" i="16"/>
  <c r="O20" i="16"/>
  <c r="M20" i="16"/>
  <c r="K20" i="16"/>
  <c r="Y19" i="16"/>
  <c r="X19" i="16"/>
  <c r="W19" i="16"/>
  <c r="U19" i="16"/>
  <c r="T19" i="16"/>
  <c r="S19" i="16"/>
  <c r="Q19" i="16"/>
  <c r="P19" i="16"/>
  <c r="O19" i="16"/>
  <c r="M19" i="16"/>
  <c r="K19" i="16"/>
  <c r="Y18" i="16"/>
  <c r="X18" i="16"/>
  <c r="W18" i="16"/>
  <c r="U18" i="16"/>
  <c r="T18" i="16"/>
  <c r="S18" i="16"/>
  <c r="Q18" i="16"/>
  <c r="P18" i="16"/>
  <c r="O18" i="16"/>
  <c r="M18" i="16"/>
  <c r="K18" i="16"/>
  <c r="Y17" i="16"/>
  <c r="X17" i="16"/>
  <c r="W17" i="16"/>
  <c r="U17" i="16"/>
  <c r="T17" i="16"/>
  <c r="S17" i="16"/>
  <c r="Q17" i="16"/>
  <c r="P17" i="16"/>
  <c r="O17" i="16"/>
  <c r="M17" i="16"/>
  <c r="K17" i="16"/>
  <c r="Y16" i="16"/>
  <c r="X16" i="16"/>
  <c r="W16" i="16"/>
  <c r="U16" i="16"/>
  <c r="T16" i="16"/>
  <c r="S16" i="16"/>
  <c r="Q16" i="16"/>
  <c r="P16" i="16"/>
  <c r="O16" i="16"/>
  <c r="M16" i="16"/>
  <c r="K16" i="16"/>
  <c r="Y15" i="16"/>
  <c r="X15" i="16"/>
  <c r="W15" i="16"/>
  <c r="U15" i="16"/>
  <c r="T15" i="16"/>
  <c r="S15" i="16"/>
  <c r="Q15" i="16"/>
  <c r="P15" i="16"/>
  <c r="O15" i="16"/>
  <c r="M15" i="16"/>
  <c r="K15" i="16"/>
  <c r="Y14" i="16"/>
  <c r="X14" i="16"/>
  <c r="W14" i="16"/>
  <c r="U14" i="16"/>
  <c r="T14" i="16"/>
  <c r="S14" i="16"/>
  <c r="Q14" i="16"/>
  <c r="P14" i="16"/>
  <c r="O14" i="16"/>
  <c r="M14" i="16"/>
  <c r="K14" i="16"/>
  <c r="Y13" i="16"/>
  <c r="X13" i="16"/>
  <c r="W13" i="16"/>
  <c r="G90" i="16" s="1"/>
  <c r="U13" i="16"/>
  <c r="T13" i="16"/>
  <c r="S13" i="16"/>
  <c r="Q13" i="16"/>
  <c r="P13" i="16"/>
  <c r="O13" i="16"/>
  <c r="M13" i="16"/>
  <c r="K13" i="16"/>
  <c r="Y12" i="16"/>
  <c r="X12" i="16"/>
  <c r="W12" i="16"/>
  <c r="U12" i="16"/>
  <c r="G78" i="16" s="1"/>
  <c r="T12" i="16"/>
  <c r="S12" i="16"/>
  <c r="I80" i="16" s="1"/>
  <c r="Q12" i="16"/>
  <c r="P12" i="16"/>
  <c r="O12" i="16"/>
  <c r="M12" i="16"/>
  <c r="K12" i="16"/>
  <c r="A12" i="16"/>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Y11" i="16"/>
  <c r="X11" i="16"/>
  <c r="W11" i="16"/>
  <c r="U11" i="16"/>
  <c r="T11" i="16"/>
  <c r="S11" i="16"/>
  <c r="Q11" i="16"/>
  <c r="P11" i="16"/>
  <c r="I68" i="16" s="1"/>
  <c r="O11" i="16"/>
  <c r="M11" i="16"/>
  <c r="K11" i="16"/>
  <c r="A5" i="16"/>
  <c r="A3" i="16"/>
  <c r="K50" i="15"/>
  <c r="E50" i="15"/>
  <c r="O41" i="15"/>
  <c r="A50" i="15" s="1"/>
  <c r="O40" i="15"/>
  <c r="O44" i="15" s="1"/>
  <c r="O39" i="15"/>
  <c r="O38" i="15"/>
  <c r="O37" i="15"/>
  <c r="O36" i="15"/>
  <c r="L44" i="15" s="1"/>
  <c r="L36" i="15"/>
  <c r="I36" i="15"/>
  <c r="D36" i="15"/>
  <c r="O32" i="15"/>
  <c r="L32" i="15"/>
  <c r="K32" i="15"/>
  <c r="J32" i="15"/>
  <c r="I32" i="15"/>
  <c r="H32" i="15"/>
  <c r="G32" i="15"/>
  <c r="F32" i="15"/>
  <c r="E32" i="15"/>
  <c r="D32" i="15"/>
  <c r="C32" i="15"/>
  <c r="L31" i="15"/>
  <c r="K31" i="15"/>
  <c r="J31" i="15"/>
  <c r="I31" i="15"/>
  <c r="H31" i="15"/>
  <c r="G31" i="15"/>
  <c r="F31" i="15"/>
  <c r="E31" i="15"/>
  <c r="D31" i="15"/>
  <c r="C31" i="15"/>
  <c r="X30" i="15"/>
  <c r="X29" i="15"/>
  <c r="V29" i="15"/>
  <c r="N29" i="15"/>
  <c r="V28" i="15" s="1"/>
  <c r="X28" i="15"/>
  <c r="N28" i="15"/>
  <c r="X27" i="15"/>
  <c r="N27" i="15"/>
  <c r="O31" i="15" s="1"/>
  <c r="D26" i="15"/>
  <c r="E26" i="15" s="1"/>
  <c r="F26" i="15" s="1"/>
  <c r="G26" i="15" s="1"/>
  <c r="H26" i="15" s="1"/>
  <c r="I26" i="15" s="1"/>
  <c r="J26" i="15" s="1"/>
  <c r="K26" i="15" s="1"/>
  <c r="L26" i="15" s="1"/>
  <c r="L23" i="15"/>
  <c r="K23" i="15"/>
  <c r="J23" i="15"/>
  <c r="I23" i="15"/>
  <c r="H23" i="15"/>
  <c r="G23" i="15"/>
  <c r="F23" i="15"/>
  <c r="E23" i="15"/>
  <c r="D23" i="15"/>
  <c r="C23" i="15"/>
  <c r="U22" i="15"/>
  <c r="O22" i="15"/>
  <c r="L22" i="15"/>
  <c r="K22" i="15"/>
  <c r="J22" i="15"/>
  <c r="J36" i="15" s="1"/>
  <c r="I22" i="15"/>
  <c r="H22" i="15"/>
  <c r="G22" i="15"/>
  <c r="F22" i="15"/>
  <c r="E22" i="15"/>
  <c r="D22" i="15"/>
  <c r="C22" i="15"/>
  <c r="W21" i="15"/>
  <c r="U20" i="15"/>
  <c r="N20" i="15"/>
  <c r="N19" i="15"/>
  <c r="W18" i="15"/>
  <c r="U18" i="15"/>
  <c r="N18" i="15"/>
  <c r="O23" i="15" s="1"/>
  <c r="D17" i="15"/>
  <c r="E17" i="15" s="1"/>
  <c r="F17" i="15" s="1"/>
  <c r="G17" i="15" s="1"/>
  <c r="H17" i="15" s="1"/>
  <c r="I17" i="15" s="1"/>
  <c r="J17" i="15" s="1"/>
  <c r="K17" i="15" s="1"/>
  <c r="L17" i="15" s="1"/>
  <c r="W16" i="15"/>
  <c r="U16" i="15"/>
  <c r="W14" i="15"/>
  <c r="U14" i="15"/>
  <c r="L14" i="15"/>
  <c r="K14" i="15"/>
  <c r="J14" i="15"/>
  <c r="I14" i="15"/>
  <c r="H14" i="15"/>
  <c r="G14" i="15"/>
  <c r="F14" i="15"/>
  <c r="E14" i="15"/>
  <c r="D14" i="15"/>
  <c r="M51" i="15" s="1"/>
  <c r="C14" i="15"/>
  <c r="O13" i="15"/>
  <c r="P49" i="15" s="1"/>
  <c r="P51" i="15" s="1"/>
  <c r="L13" i="15"/>
  <c r="K13" i="15"/>
  <c r="J13" i="15"/>
  <c r="I13" i="15"/>
  <c r="H13" i="15"/>
  <c r="G13" i="15"/>
  <c r="G36" i="15" s="1"/>
  <c r="F13" i="15"/>
  <c r="F36" i="15" s="1"/>
  <c r="E13" i="15"/>
  <c r="E36" i="15" s="1"/>
  <c r="D13" i="15"/>
  <c r="C13" i="15"/>
  <c r="N11" i="15"/>
  <c r="N10" i="15"/>
  <c r="N9" i="15"/>
  <c r="O14" i="15" s="1"/>
  <c r="C39" i="15" s="1"/>
  <c r="I8" i="15"/>
  <c r="J8" i="15" s="1"/>
  <c r="K8" i="15" s="1"/>
  <c r="L8" i="15" s="1"/>
  <c r="E8" i="15"/>
  <c r="F8" i="15" s="1"/>
  <c r="G8" i="15" s="1"/>
  <c r="H8" i="15" s="1"/>
  <c r="D8" i="15"/>
  <c r="D3" i="15"/>
  <c r="D2" i="15"/>
  <c r="C10" i="13"/>
  <c r="A10" i="13"/>
  <c r="A8" i="13"/>
  <c r="A6" i="13"/>
  <c r="E4" i="13"/>
  <c r="P38" i="11"/>
  <c r="I38" i="11"/>
  <c r="P37" i="11"/>
  <c r="I37" i="11"/>
  <c r="P36" i="11"/>
  <c r="I36" i="11"/>
  <c r="P35" i="11"/>
  <c r="I35" i="11"/>
  <c r="P34" i="11"/>
  <c r="I34" i="11"/>
  <c r="P33" i="11"/>
  <c r="I33" i="11"/>
  <c r="P32" i="11"/>
  <c r="I32" i="11"/>
  <c r="P31" i="11"/>
  <c r="I31" i="11"/>
  <c r="P30" i="11"/>
  <c r="I30" i="11"/>
  <c r="P29" i="11"/>
  <c r="I29" i="11"/>
  <c r="P28" i="11"/>
  <c r="I28" i="11"/>
  <c r="P27" i="11"/>
  <c r="I27" i="11"/>
  <c r="P26" i="11"/>
  <c r="I26" i="11"/>
  <c r="P25" i="11"/>
  <c r="I25" i="11"/>
  <c r="P24" i="11"/>
  <c r="I24" i="11"/>
  <c r="P23" i="11"/>
  <c r="I23" i="11"/>
  <c r="P22" i="11"/>
  <c r="I22" i="11"/>
  <c r="P21" i="11"/>
  <c r="I21" i="11"/>
  <c r="P20" i="11"/>
  <c r="I20" i="11"/>
  <c r="P19" i="11"/>
  <c r="I19" i="11"/>
  <c r="P18" i="11"/>
  <c r="I18" i="11"/>
  <c r="P17" i="11"/>
  <c r="I17" i="11"/>
  <c r="P16" i="11"/>
  <c r="I16" i="11"/>
  <c r="P15" i="11"/>
  <c r="I15" i="11"/>
  <c r="P14" i="11"/>
  <c r="I14" i="11"/>
  <c r="P13" i="11"/>
  <c r="I13" i="11"/>
  <c r="P12" i="11"/>
  <c r="I12" i="11"/>
  <c r="P11" i="11"/>
  <c r="I11" i="11"/>
  <c r="P10" i="11"/>
  <c r="I10" i="11"/>
  <c r="B4" i="11"/>
  <c r="B3" i="11"/>
  <c r="B2" i="11"/>
  <c r="K4" i="10"/>
  <c r="E4" i="10"/>
  <c r="K3" i="10"/>
  <c r="E3" i="10"/>
  <c r="E2" i="10"/>
  <c r="P38" i="8"/>
  <c r="I38" i="8"/>
  <c r="P37" i="8"/>
  <c r="I37" i="8"/>
  <c r="P36" i="8"/>
  <c r="I36" i="8"/>
  <c r="P35" i="8"/>
  <c r="I35" i="8"/>
  <c r="P34" i="8"/>
  <c r="I34" i="8"/>
  <c r="P33" i="8"/>
  <c r="I33" i="8"/>
  <c r="P32" i="8"/>
  <c r="I32" i="8"/>
  <c r="P31" i="8"/>
  <c r="I31" i="8"/>
  <c r="P30" i="8"/>
  <c r="I30" i="8"/>
  <c r="P29" i="8"/>
  <c r="I29" i="8"/>
  <c r="P28" i="8"/>
  <c r="I28" i="8"/>
  <c r="P27" i="8"/>
  <c r="I27" i="8"/>
  <c r="P26" i="8"/>
  <c r="I26" i="8"/>
  <c r="P25" i="8"/>
  <c r="I25" i="8"/>
  <c r="P24" i="8"/>
  <c r="I24" i="8"/>
  <c r="P23" i="8"/>
  <c r="I23" i="8"/>
  <c r="P22" i="8"/>
  <c r="I22" i="8"/>
  <c r="P21" i="8"/>
  <c r="I21" i="8"/>
  <c r="P20" i="8"/>
  <c r="I20" i="8"/>
  <c r="P19" i="8"/>
  <c r="I19" i="8"/>
  <c r="P18" i="8"/>
  <c r="I18" i="8"/>
  <c r="P17" i="8"/>
  <c r="I17" i="8"/>
  <c r="P16" i="8"/>
  <c r="I16" i="8"/>
  <c r="P15" i="8"/>
  <c r="I15" i="8"/>
  <c r="P14" i="8"/>
  <c r="I14" i="8"/>
  <c r="P13" i="8"/>
  <c r="I13" i="8"/>
  <c r="P12" i="8"/>
  <c r="I12" i="8"/>
  <c r="P11" i="8"/>
  <c r="I11" i="8"/>
  <c r="P10" i="8"/>
  <c r="I10" i="8"/>
  <c r="B4" i="8"/>
  <c r="B3" i="8"/>
  <c r="B2" i="8"/>
  <c r="N55" i="7"/>
  <c r="V49" i="7"/>
  <c r="F49" i="7"/>
  <c r="AK47" i="7"/>
  <c r="V47" i="7"/>
  <c r="F47" i="7"/>
  <c r="I6" i="7"/>
  <c r="AF5" i="7"/>
  <c r="AK4" i="7"/>
  <c r="AC4" i="7"/>
  <c r="AC3" i="7"/>
  <c r="I3" i="7"/>
  <c r="AC2" i="7"/>
  <c r="I2" i="7"/>
  <c r="N61" i="6"/>
  <c r="V55" i="6"/>
  <c r="F55" i="6"/>
  <c r="AK53" i="6"/>
  <c r="V53" i="6"/>
  <c r="F53" i="6"/>
  <c r="V15" i="6"/>
  <c r="R15" i="6"/>
  <c r="O15" i="6"/>
  <c r="K15" i="6"/>
  <c r="B15" i="6"/>
  <c r="V13" i="6"/>
  <c r="B13" i="6"/>
  <c r="V11" i="6"/>
  <c r="N11" i="6"/>
  <c r="B11" i="6"/>
  <c r="Y7" i="6"/>
  <c r="K7" i="6"/>
  <c r="AL6" i="6"/>
  <c r="AA6" i="6"/>
  <c r="K6" i="6"/>
  <c r="I5" i="6"/>
  <c r="AA4" i="6"/>
  <c r="H4" i="6"/>
  <c r="AL3" i="6"/>
  <c r="AA3" i="6"/>
  <c r="G3" i="6"/>
  <c r="AL2" i="6"/>
  <c r="AA2" i="6"/>
  <c r="F2" i="6"/>
  <c r="I7" i="5"/>
  <c r="I6" i="5"/>
  <c r="AD5" i="5"/>
  <c r="I5" i="5"/>
  <c r="I4" i="5"/>
  <c r="AD3" i="5"/>
  <c r="I3" i="5"/>
  <c r="AM41" i="4"/>
  <c r="AM40" i="4"/>
  <c r="A37" i="4"/>
  <c r="AM20" i="4"/>
  <c r="AL20" i="4"/>
  <c r="AK20" i="4"/>
  <c r="AJ20" i="4"/>
  <c r="AI20" i="4"/>
  <c r="I5" i="4"/>
  <c r="I4" i="4"/>
  <c r="I3" i="4"/>
  <c r="I2" i="4"/>
  <c r="C37" i="15" l="1"/>
  <c r="D37" i="15" s="1"/>
  <c r="E37" i="15" s="1"/>
  <c r="F37" i="15" s="1"/>
  <c r="G37" i="15" s="1"/>
  <c r="D39" i="15"/>
  <c r="E39" i="15" s="1"/>
  <c r="F39" i="15" s="1"/>
  <c r="G39" i="15" s="1"/>
  <c r="C38" i="15"/>
  <c r="D38" i="15" s="1"/>
  <c r="E38" i="15" s="1"/>
  <c r="F38" i="15" s="1"/>
  <c r="G38" i="15" s="1"/>
  <c r="H36" i="15"/>
  <c r="I32" i="26"/>
  <c r="D79" i="26"/>
  <c r="D78" i="26"/>
  <c r="D100" i="26"/>
  <c r="D98" i="26"/>
  <c r="D96" i="26"/>
  <c r="D80" i="26"/>
  <c r="J37" i="26"/>
  <c r="D76" i="26"/>
  <c r="D75" i="26"/>
  <c r="D101" i="26"/>
  <c r="D99" i="26"/>
  <c r="D97" i="26"/>
  <c r="D77" i="26"/>
  <c r="J63" i="26"/>
  <c r="I29" i="26"/>
  <c r="H29" i="26"/>
  <c r="O43" i="15"/>
  <c r="I90" i="16"/>
  <c r="I92" i="16"/>
  <c r="I66" i="16"/>
  <c r="I70" i="16" s="1"/>
  <c r="G92" i="16"/>
  <c r="C36" i="15"/>
  <c r="K36" i="15"/>
  <c r="I31" i="26"/>
  <c r="O42" i="15"/>
  <c r="L43" i="15" s="1"/>
  <c r="P52" i="15"/>
  <c r="G80" i="16"/>
  <c r="K80" i="16" s="1"/>
  <c r="D50" i="15"/>
  <c r="C50" i="15"/>
  <c r="B50" i="15"/>
  <c r="G66" i="16"/>
  <c r="V27" i="15"/>
  <c r="V30" i="15"/>
  <c r="I78" i="16"/>
  <c r="I82" i="16" s="1"/>
  <c r="G68" i="16"/>
  <c r="K68" i="16" s="1"/>
  <c r="H32" i="26"/>
  <c r="I33" i="26"/>
  <c r="H31" i="26"/>
  <c r="I94" i="16" l="1"/>
  <c r="K37" i="15"/>
  <c r="L37" i="15" s="1"/>
  <c r="H37" i="15"/>
  <c r="I37" i="15" s="1"/>
  <c r="J37" i="15" s="1"/>
  <c r="K78" i="16"/>
  <c r="K82" i="16" s="1"/>
  <c r="G70" i="16"/>
  <c r="F99" i="16" s="1"/>
  <c r="K66" i="16"/>
  <c r="K70" i="16" s="1"/>
  <c r="G82" i="16"/>
  <c r="H100" i="16" s="1"/>
  <c r="H38" i="15"/>
  <c r="I38" i="15" s="1"/>
  <c r="J38" i="15" s="1"/>
  <c r="K38" i="15"/>
  <c r="L38" i="15" s="1"/>
  <c r="K39" i="15"/>
  <c r="L39" i="15" s="1"/>
  <c r="H39" i="15"/>
  <c r="I39" i="15" s="1"/>
  <c r="J39" i="15" s="1"/>
  <c r="C40" i="15"/>
  <c r="P50" i="15"/>
  <c r="H77" i="26"/>
  <c r="H76" i="26"/>
  <c r="H75" i="26"/>
  <c r="J65" i="26"/>
  <c r="H79" i="26"/>
  <c r="H78" i="26"/>
  <c r="J39" i="26"/>
  <c r="C80" i="26" s="1"/>
  <c r="H80" i="26"/>
  <c r="B78" i="26"/>
  <c r="C77" i="26"/>
  <c r="C39" i="26"/>
  <c r="K90" i="16"/>
  <c r="K92" i="16"/>
  <c r="B101" i="26"/>
  <c r="B99" i="26"/>
  <c r="B97" i="26"/>
  <c r="C100" i="26"/>
  <c r="C98" i="26"/>
  <c r="C96" i="26"/>
  <c r="K78" i="26"/>
  <c r="C65" i="26"/>
  <c r="B100" i="26"/>
  <c r="B98" i="26"/>
  <c r="B96" i="26"/>
  <c r="C64" i="26"/>
  <c r="C101" i="26"/>
  <c r="C99" i="26"/>
  <c r="C97" i="26"/>
  <c r="K75" i="26"/>
  <c r="K25" i="26" s="1"/>
  <c r="F40" i="26" s="1"/>
  <c r="G94" i="16"/>
  <c r="H99" i="16" s="1"/>
  <c r="D101" i="16" s="1"/>
  <c r="B79" i="26" l="1"/>
  <c r="D100" i="16"/>
  <c r="C105" i="16"/>
  <c r="B76" i="26"/>
  <c r="E76" i="26" s="1"/>
  <c r="C78" i="26"/>
  <c r="E78" i="26" s="1"/>
  <c r="D40" i="15"/>
  <c r="E40" i="15" s="1"/>
  <c r="F40" i="15" s="1"/>
  <c r="G40" i="15" s="1"/>
  <c r="H40" i="15" s="1"/>
  <c r="I40" i="15" s="1"/>
  <c r="J40" i="15" s="1"/>
  <c r="K40" i="15" s="1"/>
  <c r="L40" i="15" s="1"/>
  <c r="C41" i="15"/>
  <c r="D41" i="15" s="1"/>
  <c r="E41" i="15" s="1"/>
  <c r="F41" i="15" s="1"/>
  <c r="G41" i="15" s="1"/>
  <c r="H41" i="15" s="1"/>
  <c r="I41" i="15" s="1"/>
  <c r="J41" i="15" s="1"/>
  <c r="K41" i="15" s="1"/>
  <c r="L41" i="15" s="1"/>
  <c r="C42" i="15"/>
  <c r="D42" i="15" s="1"/>
  <c r="E42" i="15" s="1"/>
  <c r="F42" i="15" s="1"/>
  <c r="G42" i="15" s="1"/>
  <c r="H42" i="15" s="1"/>
  <c r="I42" i="15" s="1"/>
  <c r="J42" i="15" s="1"/>
  <c r="K42" i="15" s="1"/>
  <c r="L42" i="15" s="1"/>
  <c r="B75" i="26"/>
  <c r="C38" i="26"/>
  <c r="C75" i="26"/>
  <c r="C79" i="26"/>
  <c r="C69" i="26"/>
  <c r="G100" i="26"/>
  <c r="G98" i="26"/>
  <c r="G96" i="26"/>
  <c r="G101" i="26"/>
  <c r="G99" i="26"/>
  <c r="G97" i="26"/>
  <c r="G79" i="16"/>
  <c r="I79" i="16"/>
  <c r="I83" i="16" s="1"/>
  <c r="G81" i="16"/>
  <c r="K81" i="16" s="1"/>
  <c r="I81" i="16"/>
  <c r="G67" i="16"/>
  <c r="I67" i="16"/>
  <c r="I71" i="16" s="1"/>
  <c r="I69" i="16"/>
  <c r="G69" i="16"/>
  <c r="K69" i="16" s="1"/>
  <c r="C76" i="26"/>
  <c r="G80" i="26"/>
  <c r="C43" i="26"/>
  <c r="J38" i="26"/>
  <c r="G76" i="26"/>
  <c r="G75" i="26"/>
  <c r="G77" i="26"/>
  <c r="G79" i="26"/>
  <c r="G78" i="26"/>
  <c r="K94" i="16"/>
  <c r="B80" i="26"/>
  <c r="E80" i="26" s="1"/>
  <c r="B77" i="26"/>
  <c r="E77" i="26" s="1"/>
  <c r="C106" i="16"/>
  <c r="F101" i="16"/>
  <c r="C107" i="16" s="1"/>
  <c r="J75" i="26" l="1"/>
  <c r="K22" i="26" s="1"/>
  <c r="F39" i="26" s="1"/>
  <c r="J78" i="26"/>
  <c r="K79" i="16"/>
  <c r="K83" i="16" s="1"/>
  <c r="G83" i="16"/>
  <c r="E75" i="26"/>
  <c r="E79" i="26"/>
  <c r="I91" i="16"/>
  <c r="I95" i="16" s="1"/>
  <c r="G93" i="16"/>
  <c r="K93" i="16" s="1"/>
  <c r="G91" i="16"/>
  <c r="I93" i="16"/>
  <c r="K67" i="16"/>
  <c r="K71" i="16" s="1"/>
  <c r="G71" i="16"/>
  <c r="E92" i="26" l="1"/>
  <c r="F42" i="26" s="1"/>
  <c r="G95" i="16"/>
  <c r="K91" i="16"/>
  <c r="K95" i="16" s="1"/>
</calcChain>
</file>

<file path=xl/sharedStrings.xml><?xml version="1.0" encoding="utf-8"?>
<sst xmlns="http://schemas.openxmlformats.org/spreadsheetml/2006/main" count="1346" uniqueCount="768">
  <si>
    <t>Description of Change</t>
  </si>
  <si>
    <t>Approval</t>
  </si>
  <si>
    <t>Date</t>
  </si>
  <si>
    <t>Changed the precision of the numeric entries for the '9 Dimensional Test Results' tab to allow for up to 3 decimal points of resolution</t>
  </si>
  <si>
    <t>Manufacturer Information</t>
  </si>
  <si>
    <t>PPAP Submissions are required under the following circumstances:
1) Initial submission
2) Engineering Change(s)
3) Tooling: Transfer, Replacement, Refurbishment, or additional
4) Correction of Discrepancy
5) Change to Optional Construction or Material
6) Sub-Supplier or Material Source Change
7) Change in Part Processing
8) Parts produced at Additional Location
9) Change of ownership
10) Changes that impact Performance test methods or results
11) Production rate /cycle time changes
12) AM General or Supplier Production Downtime &gt; 1 year
13) For all current and future supplied product, internal PPAP's shall be conducted annually and  made available upon request
14) Other, please specify</t>
  </si>
  <si>
    <t>Supplier Name</t>
  </si>
  <si>
    <t>Supplier Code</t>
  </si>
  <si>
    <t>Street Address</t>
  </si>
  <si>
    <t>City</t>
  </si>
  <si>
    <t>State</t>
  </si>
  <si>
    <t>Zip</t>
  </si>
  <si>
    <t>Country</t>
  </si>
  <si>
    <t>Authorized Person</t>
  </si>
  <si>
    <t>Name</t>
  </si>
  <si>
    <t>Title</t>
  </si>
  <si>
    <t xml:space="preserve">Phone Number </t>
  </si>
  <si>
    <t>Fax Number</t>
  </si>
  <si>
    <t>Email</t>
  </si>
  <si>
    <t>Material Information</t>
  </si>
  <si>
    <t>Part Name</t>
  </si>
  <si>
    <t>Part Number</t>
  </si>
  <si>
    <t>Revision</t>
  </si>
  <si>
    <t>Drawing Number</t>
  </si>
  <si>
    <t>Drawing Change Level</t>
  </si>
  <si>
    <t>Dated (MM/DD/YYYY)</t>
  </si>
  <si>
    <t>The drawings and/or specifications and/or sample parts  and/or on-site functional review and/or lessons learned provided, have been used as a basis for analyzing the ability to meet all specified requirements.  Our product quality planning team has considered the  15  following questions.    All "red" answers are supported with comments identifying our concerns and/or proposed changes to enable our organization to meet specified requirements, unless otherwise noted.  Additional questions may be added per Program and/or Part requirements.</t>
  </si>
  <si>
    <t>Purchase Order No.</t>
  </si>
  <si>
    <t>Tool Order No.</t>
  </si>
  <si>
    <t>Scheduling Agreement</t>
  </si>
  <si>
    <t xml:space="preserve">Checking Aid / Test Equip. No. </t>
  </si>
  <si>
    <t>Change Level / Dated (MM/DD/YYYY)</t>
  </si>
  <si>
    <t>Weight (kg)</t>
  </si>
  <si>
    <t>Additional Engineering Changes</t>
  </si>
  <si>
    <t>Customer Contact</t>
  </si>
  <si>
    <t>Customer Information</t>
  </si>
  <si>
    <t>Application</t>
  </si>
  <si>
    <t>Customer Name / Division</t>
  </si>
  <si>
    <t>Last Updated</t>
  </si>
  <si>
    <t>Buyer</t>
  </si>
  <si>
    <t>Supplier Quality Engineer</t>
  </si>
  <si>
    <t>Is product adequately defined (application, requirements, etc.) to enable feasibility evaluation?</t>
  </si>
  <si>
    <t>Is SPC presently used on similar products?  Comments are not required.</t>
  </si>
  <si>
    <t>Can Engineering Performance Specifications be met as written?</t>
  </si>
  <si>
    <t>Where SPC is used on similar products, are the processes in control and stable?</t>
  </si>
  <si>
    <t>Can product be manufactured to tolerances specified on drawing?</t>
  </si>
  <si>
    <t>Where SPC is used on similar products, does process capability meet customer requirements?</t>
  </si>
  <si>
    <t>Can product be manufactured with process capability that meet requirements?</t>
  </si>
  <si>
    <t>Is there adequate capacity to produce product?</t>
  </si>
  <si>
    <t>Are Packaging requirements understood?</t>
  </si>
  <si>
    <t>Does the design allow the use of efficient material handling techniques?</t>
  </si>
  <si>
    <t>Does the product require new or unusual materials?  If yes, comments required.</t>
  </si>
  <si>
    <t>Do we have current copies of all applicable specifications and have they been reviewed?</t>
  </si>
  <si>
    <t>Does the manufacturing process require any unusual manufacturing methods?  If yes, comments required.</t>
  </si>
  <si>
    <t>Is statistical process control (SPC) required on product?  Comments are not required.</t>
  </si>
  <si>
    <t>Parts Reviewed and Applied</t>
  </si>
  <si>
    <t>Question Answers:  Indicate Y, N, or N/A - Inculde Comments for All Red Shaded Answers</t>
  </si>
  <si>
    <t>Comments</t>
  </si>
  <si>
    <t>Part Description</t>
  </si>
  <si>
    <t>PART NUMBER</t>
  </si>
  <si>
    <t>REV</t>
  </si>
  <si>
    <t>PART NAME</t>
  </si>
  <si>
    <t>Reason for Request</t>
  </si>
  <si>
    <t/>
  </si>
  <si>
    <t>Date Issued</t>
  </si>
  <si>
    <t>Supplier Functional Position</t>
  </si>
  <si>
    <t>Supplier Team Member</t>
  </si>
  <si>
    <t>Submission Due Date</t>
  </si>
  <si>
    <t>Customer Functional Position</t>
  </si>
  <si>
    <t>Sales / Program Management</t>
  </si>
  <si>
    <t xml:space="preserve">Level 3 - Default submission. </t>
  </si>
  <si>
    <t>Y</t>
  </si>
  <si>
    <t>N/A = Not Applicable.</t>
  </si>
  <si>
    <t>Engineering</t>
  </si>
  <si>
    <t>Submission Level</t>
  </si>
  <si>
    <t>N</t>
  </si>
  <si>
    <t>Quality</t>
  </si>
  <si>
    <t>PPAP Submission Requirements and Detail Description</t>
  </si>
  <si>
    <t>N/A</t>
  </si>
  <si>
    <t>Plant Manager</t>
  </si>
  <si>
    <t xml:space="preserve">0a) Supplier Team Feasibility Commitment - </t>
  </si>
  <si>
    <t>S</t>
  </si>
  <si>
    <t>0b) PPAP Submissions Requirements as specified by SQE. (This document, e-mail, hand written)</t>
  </si>
  <si>
    <t>0c) Part Submission Warrant (PSW)</t>
  </si>
  <si>
    <t>0d) Interim Part Submission Warrant (PSW)  - if applicable</t>
  </si>
  <si>
    <t>1) Design Records (Bubble Print all features, notes, and specifications)</t>
  </si>
  <si>
    <t>R</t>
  </si>
  <si>
    <t>S/R</t>
  </si>
  <si>
    <t>3) Customer Engineering Approval - if applicable.</t>
  </si>
  <si>
    <t>Eng. Dwg. Change Level</t>
  </si>
  <si>
    <t>4) Design Failure Modes Effects Analysis (DFMEA) - supplier design responsible</t>
  </si>
  <si>
    <t>Dated</t>
  </si>
  <si>
    <t>S/R/O</t>
  </si>
  <si>
    <t>5) Process Flow Diagram (PFD)</t>
  </si>
  <si>
    <t>6) Process Failure Modes Effects Analysis (PFMEA)</t>
  </si>
  <si>
    <t>Checking Aid / Test Equip. No.</t>
  </si>
  <si>
    <t>Change Level / Dated</t>
  </si>
  <si>
    <t>7) Process Control Plan</t>
  </si>
  <si>
    <t>8) Measurement System Analysis (MSA) - Measurement equipment must be supported with MSA.</t>
  </si>
  <si>
    <t>Supplier Manufacturing Information</t>
  </si>
  <si>
    <t>9) Dimensional Results - 6 Piece full layout required.</t>
  </si>
  <si>
    <t>10) Material/ Performance Test Results.  PRINT NOTES: Material, Surface Finish, Labeling, Performance, Paint Process, Coating, Welding Documentation IE WPS/PQRs/Welder Certs, Plating, Heat Treat, etc. And all Certificates of Conformance Related to Special Processes.</t>
  </si>
  <si>
    <t>12) Qualified Laboratory Documentation.  (Internal and or 3rd Party required for all tests conducted.)</t>
  </si>
  <si>
    <t>13) Appearance Approval Report (AAR) - if applicable</t>
  </si>
  <si>
    <t>14) PPAP Sample Product- PTR Production Trial Run parts/ upon request prior to production order</t>
  </si>
  <si>
    <t>Does this part contain any restricted or reportable substances?</t>
  </si>
  <si>
    <t>Yes</t>
  </si>
  <si>
    <t>15) Master Sample (Submit/Retain Photo Documentation of PPAP layout part(s)  Retain Part.</t>
  </si>
  <si>
    <t>No</t>
  </si>
  <si>
    <t>Are plastic parts identified with appropriate ISO marking codes?</t>
  </si>
  <si>
    <t>16) Checking Aids (Fixture, gage, template, etc) - if applicable</t>
  </si>
  <si>
    <t>REASON FOR SUBMISSION (check at least one)</t>
  </si>
  <si>
    <t>Initial Submission</t>
  </si>
  <si>
    <t>Change to Optional Construction or Material</t>
  </si>
  <si>
    <t>Engineering Change(s)</t>
  </si>
  <si>
    <t>17) Records of Compliance with Customer Specific Requirements. If applicable (CQI, Capacity, Etc.)</t>
  </si>
  <si>
    <t>Sub-Supplier or Material Source Change</t>
  </si>
  <si>
    <t>Tooling: Transfer, Replacement, Refurbishment, Additional</t>
  </si>
  <si>
    <t>Change in Part Processing</t>
  </si>
  <si>
    <t>Correction of Discrepancy</t>
  </si>
  <si>
    <t>Parts Produced at Additional Location</t>
  </si>
  <si>
    <t>Tooling Inactive &gt; than 1 year</t>
  </si>
  <si>
    <t>Other- please specify below</t>
  </si>
  <si>
    <t xml:space="preserve">Certificate of Conformance: </t>
  </si>
  <si>
    <t>LOT #</t>
  </si>
  <si>
    <t>18) Tooling Photo Documentation - if applicable</t>
  </si>
  <si>
    <t>QTY</t>
  </si>
  <si>
    <t>Bulk Materials Refer to AIAG PPAP 4th ed. Table 4.1 and Appendix F</t>
  </si>
  <si>
    <t>Submission Level (check one)</t>
  </si>
  <si>
    <t>Level 1 - Warrant only (and for designated appearance items, an Appearance Approval Report) submitted to customer.</t>
  </si>
  <si>
    <t>Level 2 - Warrant with product samples and limited supporting data submitted to customer.</t>
  </si>
  <si>
    <t>Level 3 - Warrant with product samples and complete supporting data submitted to customer.</t>
  </si>
  <si>
    <t>Level 4 - Warrant and other requirements as defined by customer.</t>
  </si>
  <si>
    <t>Additional Submission Instructions below:</t>
  </si>
  <si>
    <t>Level 5 - Warrant with product samples and complete supporting data reviewed at supplier's manufacturing location.</t>
  </si>
  <si>
    <r>
      <t xml:space="preserve">PPAP Submission Package is to have each Element Sub-Divided by Element cover sheet.  For areas that are not applicable, include a sheet for the Element with N/A.  Example: For non-design responsible suppliers, the element sub-divider would indicate: "DFMEA N/A"   </t>
    </r>
    <r>
      <rPr>
        <b/>
        <sz val="9"/>
        <color theme="1"/>
        <rFont val="Calibri"/>
        <family val="2"/>
      </rPr>
      <t>**NOTE-Use ALT+Enter to go to a new line in the box below. Just using the Enter key will exit the box.**</t>
    </r>
  </si>
  <si>
    <t>Submission Results</t>
  </si>
  <si>
    <t xml:space="preserve">The Results For: </t>
  </si>
  <si>
    <t>dimensional measurements</t>
  </si>
  <si>
    <t>material and functional tests</t>
  </si>
  <si>
    <t>appearance criteria</t>
  </si>
  <si>
    <t>statistical process package</t>
  </si>
  <si>
    <t>These results meet all design requirements:</t>
  </si>
  <si>
    <t>(if No- Explanation Required)</t>
  </si>
  <si>
    <t>Declaration</t>
  </si>
  <si>
    <t>drawings, specifications and meet all PPAP 4th Edition Requirements.  I also certify that documented evidence of such compliance is on file and available for review.</t>
  </si>
  <si>
    <t>I further affirm these samples are made from specified materials on regular production tooling with no operations other than the regular production process produced</t>
  </si>
  <si>
    <t>at a rate of</t>
  </si>
  <si>
    <t>pcs/hr.    I have clearly written any exceptions from this declaration below.</t>
  </si>
  <si>
    <t>Explanation / Comments</t>
  </si>
  <si>
    <t xml:space="preserve">List Molds / Cavities / Production Processes: </t>
  </si>
  <si>
    <t>Organization Authorized Signature</t>
  </si>
  <si>
    <t>Print Name</t>
  </si>
  <si>
    <t>Phone No.</t>
  </si>
  <si>
    <t>Fax</t>
  </si>
  <si>
    <t>For Customer Use Only</t>
  </si>
  <si>
    <t>PPAP Warrant Disposition:</t>
  </si>
  <si>
    <t>Approved</t>
  </si>
  <si>
    <t>Rejected</t>
  </si>
  <si>
    <t>Interim Approval</t>
  </si>
  <si>
    <t>Comment:</t>
  </si>
  <si>
    <t>Supplier Quality Engineer Signature</t>
  </si>
  <si>
    <t>Resubmission Date</t>
  </si>
  <si>
    <t>Interim Expiration Date</t>
  </si>
  <si>
    <t>Application:</t>
  </si>
  <si>
    <t>Design Responsibility:</t>
  </si>
  <si>
    <r>
      <t xml:space="preserve">REASON FOR REQUEST  </t>
    </r>
    <r>
      <rPr>
        <b/>
        <sz val="8"/>
        <color theme="1"/>
        <rFont val="Calibri"/>
        <family val="2"/>
      </rPr>
      <t>**NOTE-Use ALT+Enter to go to a new line in the box below. Just using the Enter key will exit the box.**</t>
    </r>
  </si>
  <si>
    <t>DFMEA Number:</t>
  </si>
  <si>
    <t>Part Number:</t>
  </si>
  <si>
    <t>Key Date:</t>
  </si>
  <si>
    <t>Prepared by:</t>
  </si>
  <si>
    <t>Part Name:</t>
  </si>
  <si>
    <t>Location:</t>
  </si>
  <si>
    <t>Issue</t>
  </si>
  <si>
    <t>Date (Orig.)</t>
  </si>
  <si>
    <t>(DIM, APP, Sub-Supplier, Process, Tooling, Capacity, Start-up, …)</t>
  </si>
  <si>
    <t xml:space="preserve">Team: </t>
  </si>
  <si>
    <t>Action Plan</t>
  </si>
  <si>
    <t>Completion Date</t>
  </si>
  <si>
    <t>Date (Rev.)</t>
  </si>
  <si>
    <t>DFMEA - (Format for example only; Supplier created templates may be used)</t>
  </si>
  <si>
    <t>Action Results</t>
  </si>
  <si>
    <t>Item/Process Step</t>
  </si>
  <si>
    <t>Potential Failure Mode</t>
  </si>
  <si>
    <t>Potential Effect(s) Of Failure</t>
  </si>
  <si>
    <t>Severity</t>
  </si>
  <si>
    <t>Potential Cause(s) Of Failure</t>
  </si>
  <si>
    <t>Occurrence</t>
  </si>
  <si>
    <t>Current Controls</t>
  </si>
  <si>
    <t>Detection</t>
  </si>
  <si>
    <t>RPN</t>
  </si>
  <si>
    <t>Recommended Action</t>
  </si>
  <si>
    <t>Responsibility &amp; Target Completion Date</t>
  </si>
  <si>
    <t>Action Taken</t>
  </si>
  <si>
    <t xml:space="preserve">WHERE APPLICABLE, ARE INTERIM ISSUES ADDRESSED ON THE EARLY PRODUCTION PRE-LAUNCH CONTROL PLAN? (e.g. 100% inspection, rework, temporary operations) Please explain below. </t>
  </si>
  <si>
    <t>Interim Worksheet Disposition:</t>
  </si>
  <si>
    <t>Effect</t>
  </si>
  <si>
    <t>Criteria Severity of Effect on Product (Customer Effect)</t>
  </si>
  <si>
    <t>Rank</t>
  </si>
  <si>
    <t>Likelihood of Failure</t>
  </si>
  <si>
    <t>Criteria: Occurrence of Cause - DFMEA
(Design life/reliability of item/vehicle)</t>
  </si>
  <si>
    <t>Criteria: Occurrence of Cause - DFMEA
(Incidents per item/vehicle)</t>
  </si>
  <si>
    <t>Opportunity for Detection</t>
  </si>
  <si>
    <t>Criteria:
Likelihood of Detection by Design Control</t>
  </si>
  <si>
    <t>Likelihood of Detection</t>
  </si>
  <si>
    <t>Failure to Meet Safety and/or Regulatory Requirements</t>
  </si>
  <si>
    <t>Potential failure mode affects safe vehicle operation and/or involves noncompliance with government regulation without warning.</t>
  </si>
  <si>
    <t>Very High</t>
  </si>
  <si>
    <t>New technology/new design with no history.</t>
  </si>
  <si>
    <t>≥ 100 per thousand
≥ 1 in 10</t>
  </si>
  <si>
    <t>No detection opportunity</t>
  </si>
  <si>
    <t>No current design control; Cannot detect or is not analyzed.</t>
  </si>
  <si>
    <t>Almost Impossible</t>
  </si>
  <si>
    <t>Potential failure mode affects safe vehicle operation and/or involves noncompliance with government regulation with warning.</t>
  </si>
  <si>
    <t>High</t>
  </si>
  <si>
    <t>Failure is inevitable with new design, new application, or change in duty cycle/operating conditions</t>
  </si>
  <si>
    <t>50 per thousand
1 in 20</t>
  </si>
  <si>
    <t>Not likely to detect at any stage</t>
  </si>
  <si>
    <r>
      <t xml:space="preserve">Design analysis/detection controls have a weak detection capability; Virtual Analysis (e.g. CAE, FEA, etc.) is </t>
    </r>
    <r>
      <rPr>
        <b/>
        <u/>
        <sz val="12"/>
        <rFont val="Arial"/>
        <family val="2"/>
      </rPr>
      <t>not correlated</t>
    </r>
    <r>
      <rPr>
        <sz val="12"/>
        <rFont val="Arial"/>
        <family val="2"/>
      </rPr>
      <t xml:space="preserve"> to expected actual operating conditions.</t>
    </r>
  </si>
  <si>
    <t>Very Remote</t>
  </si>
  <si>
    <t>Loss or Degradation of Primary Function</t>
  </si>
  <si>
    <t>Loss of primary function (vehicle inoperable, does not affect safe vehicle operation)</t>
  </si>
  <si>
    <t>Failure is likely with new design, new application, or change in duty cycle/operating conditions</t>
  </si>
  <si>
    <t>20 per thousand
1 in 50</t>
  </si>
  <si>
    <t>Post Design Freeze and prior to launch</t>
  </si>
  <si>
    <r>
      <t xml:space="preserve">Product verification/validation after design freeze and prior to launch with </t>
    </r>
    <r>
      <rPr>
        <b/>
        <u/>
        <sz val="12"/>
        <rFont val="Arial"/>
        <family val="2"/>
      </rPr>
      <t>pass/fail</t>
    </r>
    <r>
      <rPr>
        <sz val="12"/>
        <rFont val="Arial"/>
        <family val="2"/>
      </rPr>
      <t xml:space="preserve"> testing (Subsystem or system testing with acceptance criteria such as ride handling, shipping evaluation, etc.)</t>
    </r>
  </si>
  <si>
    <t>Remote</t>
  </si>
  <si>
    <t>Degradation of primary function (vehicle operable, but at reduced level of performance)</t>
  </si>
  <si>
    <t>Failure is uncertain with new design, new application, or change in duty cycle/operating conditions</t>
  </si>
  <si>
    <t>10 per thousand
1 in 100</t>
  </si>
  <si>
    <t>(Format for example only; Supplier created templates may be used)</t>
  </si>
  <si>
    <r>
      <t xml:space="preserve">Product verification/validation after design freeze and prior to launch with </t>
    </r>
    <r>
      <rPr>
        <b/>
        <u/>
        <sz val="12"/>
        <rFont val="Arial"/>
        <family val="2"/>
      </rPr>
      <t>test to failure</t>
    </r>
    <r>
      <rPr>
        <sz val="12"/>
        <rFont val="Arial"/>
        <family val="2"/>
      </rPr>
      <t xml:space="preserve"> testing (Subsystem or system testing until failure occurs, testing of system interactions, etc.)</t>
    </r>
  </si>
  <si>
    <t>Very Low</t>
  </si>
  <si>
    <t>Loss or Degradation of Secondary Function</t>
  </si>
  <si>
    <t>Loss of secondary function (vehicle operable, but comfort/convenience functions inoperable)</t>
  </si>
  <si>
    <t>Moderate</t>
  </si>
  <si>
    <t>Frequent failures associated with similar designs or in design simulation and testing.</t>
  </si>
  <si>
    <t>2 per thousand
1 in 500</t>
  </si>
  <si>
    <r>
      <t xml:space="preserve">Product verification/validation after design freeze and prior to launch with </t>
    </r>
    <r>
      <rPr>
        <b/>
        <u/>
        <sz val="12"/>
        <rFont val="Arial"/>
        <family val="2"/>
      </rPr>
      <t>degradation</t>
    </r>
    <r>
      <rPr>
        <sz val="12"/>
        <rFont val="Arial"/>
        <family val="2"/>
      </rPr>
      <t xml:space="preserve"> testing (Subsystem or system testing after durability test, e.g. function check).</t>
    </r>
  </si>
  <si>
    <t>Low</t>
  </si>
  <si>
    <t>Degradation of secondary function (vehicle operable, but comfort/convenience functions at reduced level of performance)</t>
  </si>
  <si>
    <t>Occasional failures associated with similar designs or in design simulation and testing.</t>
  </si>
  <si>
    <t>.5 per thousand
1 in 2,000</t>
  </si>
  <si>
    <t>Prior to Design Freeze</t>
  </si>
  <si>
    <t>Issue Date</t>
  </si>
  <si>
    <r>
      <t xml:space="preserve">Product validation (reliability testing, development or validation tests) prior to design freeze using </t>
    </r>
    <r>
      <rPr>
        <b/>
        <u/>
        <sz val="12"/>
        <rFont val="Arial"/>
        <family val="2"/>
      </rPr>
      <t>pass/fail</t>
    </r>
    <r>
      <rPr>
        <sz val="12"/>
        <rFont val="Arial"/>
        <family val="2"/>
      </rPr>
      <t xml:space="preserve"> testing (e.g. acceptance criteria for performance, function checks, etc.)</t>
    </r>
  </si>
  <si>
    <t>Annoyance</t>
  </si>
  <si>
    <t xml:space="preserve">Appearance or Audible Noise, vehicle operable, item does not conform and noticed by most customers (&gt; 75%). </t>
  </si>
  <si>
    <t>Isolated failures associated with similar designs or in design simulation and testing.</t>
  </si>
  <si>
    <t>.1 per thousand
1 in 2,000</t>
  </si>
  <si>
    <r>
      <t xml:space="preserve">Product validation (reliability testing, development or validation tests) prior to design freeze using </t>
    </r>
    <r>
      <rPr>
        <b/>
        <u/>
        <sz val="12"/>
        <rFont val="Arial"/>
        <family val="2"/>
      </rPr>
      <t>test to failure</t>
    </r>
    <r>
      <rPr>
        <sz val="12"/>
        <rFont val="Arial"/>
        <family val="2"/>
      </rPr>
      <t xml:space="preserve"> (e.g. until leaks, yields, cracks, etc.)</t>
    </r>
  </si>
  <si>
    <t>Moderately High</t>
  </si>
  <si>
    <t xml:space="preserve">Appearance or Audible Noise, vehicle operable, item does not conform and noticed by many customers (50%). </t>
  </si>
  <si>
    <t>Only isolated failures associated with almost identical design or in design simulation and testing.</t>
  </si>
  <si>
    <t>.01 per thousand
1 in 100,000</t>
  </si>
  <si>
    <r>
      <t xml:space="preserve">Product validation (reliability testing, development or validation tests) prior to design freeze using </t>
    </r>
    <r>
      <rPr>
        <b/>
        <u/>
        <sz val="12"/>
        <rFont val="Arial"/>
        <family val="2"/>
      </rPr>
      <t>degradation</t>
    </r>
    <r>
      <rPr>
        <sz val="12"/>
        <rFont val="Arial"/>
        <family val="2"/>
      </rPr>
      <t xml:space="preserve"> testing (e.g. data trends, before/after values, etc.)</t>
    </r>
  </si>
  <si>
    <t>Legend:</t>
  </si>
  <si>
    <t xml:space="preserve">Appearance or Audible Noise, vehicle operable, item does not conform and noticed by discriminating customers (&lt; 25%). </t>
  </si>
  <si>
    <t>No observed failures associated with almost identical design or in design simulation and testing.</t>
  </si>
  <si>
    <t>≤ .001 per thousand 
1 in 1,000,000</t>
  </si>
  <si>
    <t>Virtual Analysis - Correlated</t>
  </si>
  <si>
    <r>
      <t xml:space="preserve">Design analysis/detection controls have a strong detection capability. Virtual Analysis (e.g. CAE, FEA, etc.) </t>
    </r>
    <r>
      <rPr>
        <b/>
        <u/>
        <sz val="12"/>
        <rFont val="Arial"/>
        <family val="2"/>
      </rPr>
      <t>is highly correlated</t>
    </r>
    <r>
      <rPr>
        <sz val="12"/>
        <rFont val="Arial"/>
        <family val="2"/>
      </rPr>
      <t xml:space="preserve"> with actual or expected operating conditions prior to design freeze.</t>
    </r>
  </si>
  <si>
    <t>No effect</t>
  </si>
  <si>
    <t>No discernible effects.</t>
  </si>
  <si>
    <t xml:space="preserve">     Operation</t>
  </si>
  <si>
    <t xml:space="preserve">   Transportation</t>
  </si>
  <si>
    <t xml:space="preserve">     Inspection</t>
  </si>
  <si>
    <t>Failure is eliminated through preventive control</t>
  </si>
  <si>
    <t>Failure is eliminated through preventive control.</t>
  </si>
  <si>
    <t>Delay</t>
  </si>
  <si>
    <t>Storage</t>
  </si>
  <si>
    <t>Detection not applicable; Failure Prevention</t>
  </si>
  <si>
    <t>Failure cause or failure mode can not occur because it is fully prevented through design solutions (e.g., proven design standard, best practice or common material, etc.)</t>
  </si>
  <si>
    <t>Almost Certain</t>
  </si>
  <si>
    <t>Step</t>
  </si>
  <si>
    <t>Operation or Event</t>
  </si>
  <si>
    <t>Description of</t>
  </si>
  <si>
    <t>Evaluation</t>
  </si>
  <si>
    <t>and Analysis Methods</t>
  </si>
  <si>
    <t>PFMEA Number:</t>
  </si>
  <si>
    <t>Operation</t>
  </si>
  <si>
    <t>Transportation</t>
  </si>
  <si>
    <t>Inspection</t>
  </si>
  <si>
    <t>PFMEA - (Format for example only; Supplier created templates may be used)</t>
  </si>
  <si>
    <t>Criteria
Severity of Effect on Product
(Customer Effect)</t>
  </si>
  <si>
    <t>Criteria: 
Severity of Effect on Process
(Manufacturing / Assembly Effect)</t>
  </si>
  <si>
    <t>Criteria: Occurrence of Cause - PFMEA
(Incidents per items/vehicles)</t>
  </si>
  <si>
    <t>Criteria:
Likelihood of Detection by Process Control</t>
  </si>
  <si>
    <t>Failure to meet safety and/or regulatory requirement</t>
  </si>
  <si>
    <t>May endanger operator (machine or assembly) without warning</t>
  </si>
  <si>
    <t>No current process control; Cannot detect or is not analyzed.</t>
  </si>
  <si>
    <t>May endanger operator (machine or assembly) with warning</t>
  </si>
  <si>
    <t>50 per thousand 
1 in 20</t>
  </si>
  <si>
    <t>Failure Mode and/or Error (Cause) is not easily detected (e.g. random audits)</t>
  </si>
  <si>
    <t>Control Plan Number</t>
  </si>
  <si>
    <t>Major Disruption</t>
  </si>
  <si>
    <t>100% of product may have to be scrapped. Line shutdown or stop ship.</t>
  </si>
  <si>
    <t>Problem Detection Post Processing</t>
  </si>
  <si>
    <t>Failure Mode detection post-processing by operator through visual/tactile/audible means.</t>
  </si>
  <si>
    <t>Key Contact/Phone</t>
  </si>
  <si>
    <t>Significant disruption</t>
  </si>
  <si>
    <t>A portion of the production run may have to be scrapped. Deviation from primary process including decreased line speed or added manpower.</t>
  </si>
  <si>
    <t>10 per thousand 
1 in 100</t>
  </si>
  <si>
    <t>Problem Detection at Source</t>
  </si>
  <si>
    <t>Failure Mode detection in-station by operator through visual/tactile/audible means or post-processing through use of attribute gauging (go/no go, manual torque check/clicker wrench, etc.)</t>
  </si>
  <si>
    <t>Moderate disruption</t>
  </si>
  <si>
    <t>100% of product may have to be reworked off line and accepted.</t>
  </si>
  <si>
    <t>Failure Mode detection post-processing by operator through use of variable gauging or in-station by operator through use of attribute gauging (go/no go, manual torque check/clicker wrench, etc.)</t>
  </si>
  <si>
    <t>Part Number/Revision</t>
  </si>
  <si>
    <t>A portion of the production run may have to be reworked off line and accepted.</t>
  </si>
  <si>
    <t>Core Team</t>
  </si>
  <si>
    <t>Customer Engineering Approval/Date (If Req'd.)</t>
  </si>
  <si>
    <t>Failure Mode or Error (Cause) detection in-station by operator through use of variable gauging or by automated controls in-station that will detect discrepant part and notify operator (light, buzzer, etc.). Gauging performed on setup and first-piece check (for set-up causes only).</t>
  </si>
  <si>
    <t>100% of production run may have to be reworked in station before it is processed.</t>
  </si>
  <si>
    <t>.1 per thousand
1 in 10,000</t>
  </si>
  <si>
    <t>Supplier/Plant Approval/Date</t>
  </si>
  <si>
    <t>Failure Mode detection post-processing by automated controls that will detect discrepant part and lock part to prevent further processing.</t>
  </si>
  <si>
    <t>Customer Quality Approval/Date (If Req'd.)</t>
  </si>
  <si>
    <t>A portion of the production run may have to be reworked in-station before it is processed.</t>
  </si>
  <si>
    <t>Failure Mode detection in-station by automated controls that will detect discrepant part and prevent automatically lock part in station to prevent further processing.</t>
  </si>
  <si>
    <t>Other Approval/Date (If Req'd.)</t>
  </si>
  <si>
    <t>Minor disruption</t>
  </si>
  <si>
    <t>Slight inconvenience to process, operation, or operator.</t>
  </si>
  <si>
    <t>≤ .001 per thousand
1 in 1,000,000</t>
  </si>
  <si>
    <t>Error Detection and/or Problem Prevention</t>
  </si>
  <si>
    <t xml:space="preserve">Error (Cause) detection in-station by automated controls that will detect error and prevent discrepant part from being made. </t>
  </si>
  <si>
    <t>PART/ 
PROCESS
NUMBER</t>
  </si>
  <si>
    <t>PROCESS NAME/
OPERATION
DESCRIPTION</t>
  </si>
  <si>
    <t>No discernible effect.</t>
  </si>
  <si>
    <t>MACHINE,
DEVICE
JIG, TOOLS
FOR MFG.</t>
  </si>
  <si>
    <t>CHARACTERISTICS</t>
  </si>
  <si>
    <t xml:space="preserve">Error (Cause) prevention as a result of fixture design, machine design or part design. Discrepant parts cannot be made because item has been error-proofed by process/product design. </t>
  </si>
  <si>
    <t>SPECIAL
CHAR.
CLASS</t>
  </si>
  <si>
    <t>METHODS</t>
  </si>
  <si>
    <t>REACTION
PLAN</t>
  </si>
  <si>
    <t>NO.</t>
  </si>
  <si>
    <t>PRODUCT</t>
  </si>
  <si>
    <t>PROCESS</t>
  </si>
  <si>
    <t>PRODUCT / PROCESS SPECIFICATION / TOLERANCE</t>
  </si>
  <si>
    <t>EVALUATION / MEASUREMENT TECHNIQUE</t>
  </si>
  <si>
    <t>SAMPLE</t>
  </si>
  <si>
    <t>CONTROL
METHOD</t>
  </si>
  <si>
    <t>SIZE</t>
  </si>
  <si>
    <t>FREQ.</t>
  </si>
  <si>
    <r>
      <rPr>
        <b/>
        <sz val="14"/>
        <color theme="1"/>
        <rFont val="Calibri"/>
        <family val="2"/>
      </rPr>
      <t>Variable Analysis</t>
    </r>
    <r>
      <rPr>
        <sz val="11"/>
        <color theme="1"/>
        <rFont val="Calibri"/>
        <family val="2"/>
      </rPr>
      <t xml:space="preserve"> 
Anova Method is only acceptable method.
- Select a minimum of 10 parts.
- Select a minimum of 3 operators.
</t>
    </r>
    <r>
      <rPr>
        <b/>
        <sz val="14"/>
        <color theme="1"/>
        <rFont val="Calibri"/>
        <family val="2"/>
      </rPr>
      <t xml:space="preserve">
Results</t>
    </r>
    <r>
      <rPr>
        <sz val="11"/>
        <color theme="1"/>
        <rFont val="Calibri"/>
        <family val="2"/>
      </rPr>
      <t xml:space="preserve">
-Number of distinct categories shall be 5 or greater.
-For Powertrain and like type components Total Gage R&amp;R shall be less than 10%.
-For all other components Total Gage R&amp;R shall be less than 20%.
-Please consult your SQE for any variable results over these limits.
</t>
    </r>
    <r>
      <rPr>
        <b/>
        <sz val="14"/>
        <color theme="1"/>
        <rFont val="Calibri"/>
        <family val="2"/>
      </rPr>
      <t xml:space="preserve">
Attribute Agreement Analysis</t>
    </r>
    <r>
      <rPr>
        <sz val="11"/>
        <color theme="1"/>
        <rFont val="Calibri"/>
        <family val="2"/>
      </rPr>
      <t xml:space="preserve">
Attribute Risk Method is only acceptable method.
-Select a minimum of 3 operators, perform 3 trials.
-Select a minimum of 50 parts.
-Validate selected parts with variable gage such as CMM.  
-10% below and above boundary limits.
-25% at and around upper and lower boundary limit.
-30% between boundary limits to represent range of normal process variation.
</t>
    </r>
    <r>
      <rPr>
        <b/>
        <sz val="14"/>
        <color theme="1"/>
        <rFont val="Calibri"/>
        <family val="2"/>
      </rPr>
      <t xml:space="preserve">
Results</t>
    </r>
    <r>
      <rPr>
        <sz val="11"/>
        <color theme="1"/>
        <rFont val="Calibri"/>
        <family val="2"/>
      </rPr>
      <t xml:space="preserve">
-Kappa coefficient between operators must exceed 0.70, greater than 0.80 preferred.
-Kappa coefficient operator to standard must exceed 0.70, greatet than 0.80 preferred.
</t>
    </r>
  </si>
  <si>
    <t>SUPPLIER NAME:</t>
  </si>
  <si>
    <t>GAGE NAME:</t>
  </si>
  <si>
    <t>NOMINAL:</t>
  </si>
  <si>
    <t>DATE:</t>
  </si>
  <si>
    <t>PART NO.:</t>
  </si>
  <si>
    <t>GAGE NO.:</t>
  </si>
  <si>
    <t>TOL(+):</t>
  </si>
  <si>
    <t>PERFORMED BY:</t>
  </si>
  <si>
    <t>CHARACTERISTIC:</t>
  </si>
  <si>
    <t>GAGE TYPE:</t>
  </si>
  <si>
    <t>TOL(-):</t>
  </si>
  <si>
    <t>APPRAISER A</t>
  </si>
  <si>
    <t>NAME:</t>
  </si>
  <si>
    <t>AVERAGE</t>
  </si>
  <si>
    <t>MEASUREMENT UNIT ANALYSIS</t>
  </si>
  <si>
    <t>XBARA</t>
  </si>
  <si>
    <t>Number of Distinct Categories</t>
  </si>
  <si>
    <t>RANGE</t>
  </si>
  <si>
    <t>RBARA</t>
  </si>
  <si>
    <t>WARNINGS</t>
  </si>
  <si>
    <t>APPRAISER B</t>
  </si>
  <si>
    <t>PART VARIATION (PV):</t>
  </si>
  <si>
    <t>XBARB</t>
  </si>
  <si>
    <t>TOTAL VARIATION (TV):</t>
  </si>
  <si>
    <t>RBARB</t>
  </si>
  <si>
    <t xml:space="preserve">    % PROCESS</t>
  </si>
  <si>
    <t>% TOLERANCE</t>
  </si>
  <si>
    <t>APPRAISER C</t>
  </si>
  <si>
    <t>VARIATION  (TV)</t>
  </si>
  <si>
    <t>VARIATION  (TOL)</t>
  </si>
  <si>
    <t>% EQUIPMENT VARIATION:</t>
  </si>
  <si>
    <t>% APPRAISER VARIATION:</t>
  </si>
  <si>
    <t>% TOTAL GAGE R &amp; R:</t>
  </si>
  <si>
    <t>% PART VARIATION:</t>
  </si>
  <si>
    <t>XBARC</t>
  </si>
  <si>
    <t>RBARC</t>
  </si>
  <si>
    <t>REPEATABILITY RANGE CONTROL CHART</t>
  </si>
  <si>
    <t>XBARp</t>
  </si>
  <si>
    <t># PARTS</t>
  </si>
  <si>
    <t>M (FOR EV(K1) = # OF TRIALS)(FOR AV(K2) = # APPR AND G=1)(FOR PV(K3) = # OF PARTS AND G=1)</t>
  </si>
  <si>
    <t>UCL-R</t>
  </si>
  <si>
    <t>OP1?</t>
  </si>
  <si>
    <t>d2</t>
  </si>
  <si>
    <t>7</t>
  </si>
  <si>
    <t>8</t>
  </si>
  <si>
    <t>9</t>
  </si>
  <si>
    <t>LCL-R</t>
  </si>
  <si>
    <t>OP2?</t>
  </si>
  <si>
    <t>RBARBAR</t>
  </si>
  <si>
    <t>OP3?</t>
  </si>
  <si>
    <t>XBARBAR</t>
  </si>
  <si>
    <t># OPER</t>
  </si>
  <si>
    <t>UCL-XBAR</t>
  </si>
  <si>
    <t># TRIALS (M)</t>
  </si>
  <si>
    <t>LCL-XBAR</t>
  </si>
  <si>
    <t>(G)</t>
  </si>
  <si>
    <t>G</t>
  </si>
  <si>
    <t>d2A(EV)=</t>
  </si>
  <si>
    <t>d2(EV)=</t>
  </si>
  <si>
    <t>d2(PV)=</t>
  </si>
  <si>
    <t>d2(AV)=</t>
  </si>
  <si>
    <t>PART APPRAISER AVERAGE CHART</t>
  </si>
  <si>
    <t>COUNT</t>
  </si>
  <si>
    <t>D4</t>
  </si>
  <si>
    <t>D3</t>
  </si>
  <si>
    <t>A2</t>
  </si>
  <si>
    <t>3/d2</t>
  </si>
  <si>
    <t>TOLERANCE</t>
  </si>
  <si>
    <t>XDiff (Ro):</t>
  </si>
  <si>
    <t>Rp:</t>
  </si>
  <si>
    <t>AV1:</t>
  </si>
  <si>
    <t>AV2:</t>
  </si>
  <si>
    <t>&gt;15</t>
  </si>
  <si>
    <t>All calculations are based upon predicting 5.15 sigma (99% of the area under the normal distribution curve).</t>
  </si>
  <si>
    <t>AV - If a negative value is calculated under the square root sign, the appraiser variation (AV) defaults to zero (0).</t>
  </si>
  <si>
    <t>Gage Name</t>
  </si>
  <si>
    <t>Date Performed</t>
  </si>
  <si>
    <t>Appraiser A</t>
  </si>
  <si>
    <t>Gage Number</t>
  </si>
  <si>
    <t>Gage Type</t>
  </si>
  <si>
    <t>Appraiser B</t>
  </si>
  <si>
    <t>Characteristic</t>
  </si>
  <si>
    <t>Pass Condition</t>
  </si>
  <si>
    <t>Fail Condition</t>
  </si>
  <si>
    <t>Appraiser C</t>
  </si>
  <si>
    <t>DATA TABLE</t>
  </si>
  <si>
    <t>AB Tabulation</t>
  </si>
  <si>
    <t>BC Tabulation</t>
  </si>
  <si>
    <t>AC Tabulation</t>
  </si>
  <si>
    <t>PART</t>
  </si>
  <si>
    <t>A-1</t>
  </si>
  <si>
    <t>A-2</t>
  </si>
  <si>
    <t>A-3</t>
  </si>
  <si>
    <t>B-1</t>
  </si>
  <si>
    <t>B-2</t>
  </si>
  <si>
    <t>B-3</t>
  </si>
  <si>
    <t>C-1</t>
  </si>
  <si>
    <t>C-2</t>
  </si>
  <si>
    <t>C-3</t>
  </si>
  <si>
    <t>Reference</t>
  </si>
  <si>
    <t>Reference Value</t>
  </si>
  <si>
    <t>Code</t>
  </si>
  <si>
    <t>Risk Analysis</t>
  </si>
  <si>
    <t>A * B Crosstabulation</t>
  </si>
  <si>
    <t>B</t>
  </si>
  <si>
    <t>Total</t>
  </si>
  <si>
    <t>A</t>
  </si>
  <si>
    <t>Count</t>
  </si>
  <si>
    <t>Expected Count</t>
  </si>
  <si>
    <t>B * C Crosstabulation</t>
  </si>
  <si>
    <t>C</t>
  </si>
  <si>
    <t>A * C Crosstabulation</t>
  </si>
  <si>
    <t>Kappa</t>
  </si>
  <si>
    <t>-</t>
  </si>
  <si>
    <t>DETERMINATION</t>
  </si>
  <si>
    <t>A x B</t>
  </si>
  <si>
    <t>A x C</t>
  </si>
  <si>
    <t>B x C</t>
  </si>
  <si>
    <t>Approved for Use</t>
  </si>
  <si>
    <t>PART NUMBER:</t>
  </si>
  <si>
    <t>SUPPLIER CODE:</t>
  </si>
  <si>
    <t>PART NAME:</t>
  </si>
  <si>
    <t>NAME OF INSPECTION FACILITY:</t>
  </si>
  <si>
    <t>REVISION:</t>
  </si>
  <si>
    <t>Supplier required to provide marked up drawing to identify items inspected.</t>
  </si>
  <si>
    <t>ITEM</t>
  </si>
  <si>
    <t>DIMENSION / SPECIFICATION</t>
  </si>
  <si>
    <t>SPECIFICATION / LIMITS</t>
  </si>
  <si>
    <t>GAGE
TYPE*</t>
  </si>
  <si>
    <t>QTY. TESTED</t>
  </si>
  <si>
    <t>MEASUREMENT RESULTS (DATA)</t>
  </si>
  <si>
    <t>OK</t>
  </si>
  <si>
    <t>NOT OK</t>
  </si>
  <si>
    <t>+</t>
  </si>
  <si>
    <t>MIN</t>
  </si>
  <si>
    <t>MAX</t>
  </si>
  <si>
    <t>Piece 1</t>
  </si>
  <si>
    <t>Piece 2</t>
  </si>
  <si>
    <t>Piece 3</t>
  </si>
  <si>
    <t>Piece 4</t>
  </si>
  <si>
    <t>Piece 5</t>
  </si>
  <si>
    <t>Piece 6</t>
  </si>
  <si>
    <t>ex</t>
  </si>
  <si>
    <t>Caliper</t>
  </si>
  <si>
    <t>*Traceable to NIST</t>
  </si>
  <si>
    <t>Blanket statements of conformance are unacceptable for any test results.</t>
  </si>
  <si>
    <t>PRINT NAME</t>
  </si>
  <si>
    <t>SIGNATURE</t>
  </si>
  <si>
    <t>TITLE</t>
  </si>
  <si>
    <t>DATE</t>
  </si>
  <si>
    <t>Material Spec. No. / Rev / Date</t>
  </si>
  <si>
    <t>Specification / Limits</t>
  </si>
  <si>
    <t>Test Date</t>
  </si>
  <si>
    <t>Test Method</t>
  </si>
  <si>
    <t>(Attach Paint and Coating Test Results)</t>
  </si>
  <si>
    <t>ENGINEERING REVISION LEVEL</t>
  </si>
  <si>
    <t>Supplier required to provide marked up drawing to identify all "PRINT NOTES" verified.</t>
  </si>
  <si>
    <t xml:space="preserve">Document Painting Method / Industry Standard used to prepare these components. </t>
  </si>
  <si>
    <t xml:space="preserve">Method # / Finishing Requirement on Drawing:  </t>
  </si>
  <si>
    <t xml:space="preserve">Cleaning Standard Utilized:  </t>
  </si>
  <si>
    <r>
      <t xml:space="preserve">Pretreat Standard Utilized: </t>
    </r>
    <r>
      <rPr>
        <b/>
        <sz val="8"/>
        <rFont val="Arial"/>
        <family val="2"/>
      </rPr>
      <t xml:space="preserve"> </t>
    </r>
  </si>
  <si>
    <t>Standard</t>
  </si>
  <si>
    <t>GAGE
TYPE</t>
  </si>
  <si>
    <t>SUPPLIER TEST RESULTS (DATA)</t>
  </si>
  <si>
    <t xml:space="preserve">Prime Coat:    </t>
  </si>
  <si>
    <t>Blast Profile</t>
  </si>
  <si>
    <t>Thickness*</t>
  </si>
  <si>
    <t>Thickness (including blast profile)*</t>
  </si>
  <si>
    <t>Permeability</t>
  </si>
  <si>
    <t>Adhesion</t>
  </si>
  <si>
    <t>Oven Cure Time (if used)</t>
  </si>
  <si>
    <t>Ambient Cure Time (if used)</t>
  </si>
  <si>
    <t>Salt Spray</t>
  </si>
  <si>
    <t xml:space="preserve">Top Coat: </t>
  </si>
  <si>
    <t>Thickness (over primer)*</t>
  </si>
  <si>
    <t>Total Thickness (reference)*</t>
  </si>
  <si>
    <t xml:space="preserve">Permeability </t>
  </si>
  <si>
    <t>* Rejection will not be made based on coating thickness in excess of the maximum alone, but on a subsequent performance failure per MIL-DTL 53072 Sec 4.2.3.3.</t>
  </si>
  <si>
    <t>(Paint and Coating Results)</t>
  </si>
  <si>
    <t>DRAWING NUMBER</t>
  </si>
  <si>
    <t>APPLICATION</t>
  </si>
  <si>
    <t>SUPPLIER QUALITY ENGINEER</t>
  </si>
  <si>
    <t>E/C REV LEVEL</t>
  </si>
  <si>
    <t>SUPPLIER NAME</t>
  </si>
  <si>
    <t>MANUFACTURING LOCATION</t>
  </si>
  <si>
    <t>SUPPLIER CODE</t>
  </si>
  <si>
    <t>REASON FOR</t>
  </si>
  <si>
    <t>PART SUBMISSION WARRANT</t>
  </si>
  <si>
    <t>SPECIAL SAMPLE</t>
  </si>
  <si>
    <t>RE-SUBMISSION</t>
  </si>
  <si>
    <t>OTHER</t>
  </si>
  <si>
    <t>SUBMISSION</t>
  </si>
  <si>
    <t>PRE TEXTURE</t>
  </si>
  <si>
    <t>FIRST PRODUCTION SHIPMENT</t>
  </si>
  <si>
    <t>ENGINEERING CHANGE</t>
  </si>
  <si>
    <t>APPEARANCE EVALUATION</t>
  </si>
  <si>
    <t>Coating Spec  (if Applicable)</t>
  </si>
  <si>
    <t>Attribute</t>
  </si>
  <si>
    <t>Frequency</t>
  </si>
  <si>
    <t>SPECIFICATIONS</t>
  </si>
  <si>
    <t>Color Match</t>
  </si>
  <si>
    <t>Refer to Applicable QACs and or Specification on print/PO (Contact Buyer)</t>
  </si>
  <si>
    <t>TopCoat Gloss</t>
  </si>
  <si>
    <t>Crosshatch Adhesion</t>
  </si>
  <si>
    <t>Solvent Resistence</t>
  </si>
  <si>
    <t>Pencil Hardness</t>
  </si>
  <si>
    <t>Film Thickness (Powder)</t>
  </si>
  <si>
    <t>Film Thickness (Liquid)</t>
  </si>
  <si>
    <t>Production Adhesion Test</t>
  </si>
  <si>
    <t>Orange Peel</t>
  </si>
  <si>
    <t>Salt Spray Creepage</t>
  </si>
  <si>
    <t>Edge Coverage</t>
  </si>
  <si>
    <t>COLOR EVALUATION</t>
  </si>
  <si>
    <t>Color</t>
  </si>
  <si>
    <t>Lot</t>
  </si>
  <si>
    <t>Part #</t>
  </si>
  <si>
    <t>(Attach Copy of WPS/PQR Documentation)</t>
  </si>
  <si>
    <t>COMMENTS</t>
  </si>
  <si>
    <t xml:space="preserve"> </t>
  </si>
  <si>
    <r>
      <t xml:space="preserve">Painting Standard Utilized: </t>
    </r>
    <r>
      <rPr>
        <b/>
        <sz val="8"/>
        <rFont val="Arial"/>
        <family val="2"/>
      </rPr>
      <t xml:space="preserve"> </t>
    </r>
  </si>
  <si>
    <t>Supplier required to provide marked up print to identify ALL Weld items.</t>
  </si>
  <si>
    <t>Notes:</t>
  </si>
  <si>
    <t>WELD SYMBOL</t>
  </si>
  <si>
    <t>WELD DESCRIPTION</t>
  </si>
  <si>
    <t>WPS#</t>
  </si>
  <si>
    <r>
      <t xml:space="preserve">PQR# 
</t>
    </r>
    <r>
      <rPr>
        <sz val="5"/>
        <rFont val="Arial"/>
        <family val="2"/>
      </rPr>
      <t>(IF NOT PRE-QUALIFIED)</t>
    </r>
  </si>
  <si>
    <t>CHECK FOR CONFORMANCE</t>
  </si>
  <si>
    <t>Button Size/Dia.</t>
  </si>
  <si>
    <t>WELD LENGTH</t>
  </si>
  <si>
    <t>WELD QTY</t>
  </si>
  <si>
    <t>Blast Profile*</t>
  </si>
  <si>
    <t>If Any Questions - Please Contact Quality Representative from Segment Associated</t>
  </si>
  <si>
    <t>ORGANIZATION</t>
  </si>
  <si>
    <t>PHONE NO.</t>
  </si>
  <si>
    <t>AUTHORIZED CUSTOMER</t>
  </si>
  <si>
    <t>REPRESENTATIVE SIGNATURE</t>
  </si>
  <si>
    <t xml:space="preserve">IN COMPLIANCE WITH WELD SPECIFICATION: </t>
  </si>
  <si>
    <t>(List Specification Used)</t>
  </si>
  <si>
    <t>Supplier Name:</t>
  </si>
  <si>
    <t xml:space="preserve">Supplier Code: </t>
  </si>
  <si>
    <t xml:space="preserve">Part Name: </t>
  </si>
  <si>
    <t xml:space="preserve">Supplier Address: </t>
  </si>
  <si>
    <t xml:space="preserve">Drawing Revision: </t>
  </si>
  <si>
    <t>WPS/PQR PROCEDURE #</t>
  </si>
  <si>
    <t>REASON FOR SUBMISSION:</t>
  </si>
  <si>
    <t>INITIAL</t>
  </si>
  <si>
    <t>REVISION</t>
  </si>
  <si>
    <t xml:space="preserve">REASON </t>
  </si>
  <si>
    <t xml:space="preserve">APPLICABLE CONTRACT (PROGRAM):				</t>
  </si>
  <si>
    <t>This weld procedure must be signed by the manufacturer’s representative.</t>
  </si>
  <si>
    <r>
      <t xml:space="preserve">Signature: </t>
    </r>
    <r>
      <rPr>
        <b/>
        <sz val="11"/>
        <color theme="1"/>
        <rFont val="Calibri"/>
        <family val="2"/>
      </rPr>
      <t xml:space="preserve">Manufacturers Representative	</t>
    </r>
  </si>
  <si>
    <r>
      <t xml:space="preserve">Print:  </t>
    </r>
    <r>
      <rPr>
        <b/>
        <sz val="11"/>
        <color theme="1"/>
        <rFont val="Calibri"/>
        <family val="2"/>
      </rPr>
      <t xml:space="preserve">Manufacturers Representative	</t>
    </r>
  </si>
  <si>
    <t>Position</t>
  </si>
  <si>
    <t>Please verify that all weld samples are from:</t>
  </si>
  <si>
    <t>Pre-production tooling</t>
  </si>
  <si>
    <t>Production tooling</t>
  </si>
  <si>
    <t>RECORDED JOINT WELDING PROCEDURE</t>
  </si>
  <si>
    <t>FOR RESISTANCE, SPOT, SEAM AND PROJECTION WELDING</t>
  </si>
  <si>
    <t>IN COMPLIANCE WITH MIL-W-12332</t>
  </si>
  <si>
    <t>Record Number:</t>
  </si>
  <si>
    <t xml:space="preserve">Contents: </t>
  </si>
  <si>
    <t>Title Sheet</t>
  </si>
  <si>
    <t xml:space="preserve">Drawings Showing Location of Joints </t>
  </si>
  <si>
    <t>Summary Sheet</t>
  </si>
  <si>
    <t>Recorded Welding Procedure</t>
  </si>
  <si>
    <r>
      <t xml:space="preserve">Signature: </t>
    </r>
    <r>
      <rPr>
        <b/>
        <sz val="11"/>
        <color theme="1"/>
        <rFont val="Calibri"/>
        <family val="2"/>
      </rPr>
      <t xml:space="preserve">Manufacturers Representative	</t>
    </r>
  </si>
  <si>
    <r>
      <t xml:space="preserve">Print:  </t>
    </r>
    <r>
      <rPr>
        <b/>
        <sz val="11"/>
        <color theme="1"/>
        <rFont val="Calibri"/>
        <family val="2"/>
      </rPr>
      <t xml:space="preserve">Manufacturers Representative	</t>
    </r>
  </si>
  <si>
    <t>(Attach Plating Test Results)</t>
  </si>
  <si>
    <t xml:space="preserve">Document Plating Method / Industry Standard used to prepare these components. </t>
  </si>
  <si>
    <t xml:space="preserve">Plating Type Required:   </t>
  </si>
  <si>
    <t xml:space="preserve">Industry Standard or Specification Listed on Drawing:   </t>
  </si>
  <si>
    <t>Plating Supplier (If Tier 2):</t>
  </si>
  <si>
    <t>ATTACH CERTIFICATE OF COMPLIANCE HERE</t>
  </si>
  <si>
    <t>Summary Of Welding Procedure</t>
  </si>
  <si>
    <t>Joint Reference</t>
  </si>
  <si>
    <t>Material Reference</t>
  </si>
  <si>
    <t>Machine Make</t>
  </si>
  <si>
    <t>Machine Type</t>
  </si>
  <si>
    <t>Machine Size</t>
  </si>
  <si>
    <t>MATERIAL COMPOSITION</t>
  </si>
  <si>
    <t>Reference Designation</t>
  </si>
  <si>
    <t>Mn</t>
  </si>
  <si>
    <t>Si</t>
  </si>
  <si>
    <t>P</t>
  </si>
  <si>
    <t>Cr</t>
  </si>
  <si>
    <t>Mo</t>
  </si>
  <si>
    <t xml:space="preserve">Defense Segment:  Compliant to the requirements stated in the Suppliers Standards Guide (Section D.32) referencing Hazardous Materials.         </t>
  </si>
  <si>
    <t>(Circle)  Yes / No</t>
  </si>
  <si>
    <t>Signed by:</t>
  </si>
  <si>
    <t>Weld Set-Up Verification</t>
  </si>
  <si>
    <t xml:space="preserve">JOB DESCRIPTION: </t>
  </si>
  <si>
    <t xml:space="preserve">PART NUMBERS: </t>
  </si>
  <si>
    <t xml:space="preserve">NUT / STUD PART #: </t>
  </si>
  <si>
    <t>NUT / STUD SIZE:</t>
  </si>
  <si>
    <t xml:space="preserve">PACKAGING INSTRUCTIONS: </t>
  </si>
  <si>
    <t xml:space="preserve">MACHINE SETUP: </t>
  </si>
  <si>
    <t>DESCRIPTION OF TEST:</t>
  </si>
  <si>
    <t>Air Pressure Gage:</t>
  </si>
  <si>
    <t>Hammer &amp; Chisel:</t>
  </si>
  <si>
    <t>TIP Force (If Req'd):</t>
  </si>
  <si>
    <t>Push-Out Reading:</t>
  </si>
  <si>
    <t>TAP:</t>
  </si>
  <si>
    <t>Torque Test:</t>
  </si>
  <si>
    <t>Nugget Diameter:</t>
  </si>
  <si>
    <t xml:space="preserve">WELD SEQUENCE: </t>
  </si>
  <si>
    <t xml:space="preserve">ELECTRODES: </t>
  </si>
  <si>
    <t>Program:</t>
  </si>
  <si>
    <t>Upper Electrodes:</t>
  </si>
  <si>
    <t xml:space="preserve">Squuze Time: </t>
  </si>
  <si>
    <t>Size:</t>
  </si>
  <si>
    <t>Weld Time:</t>
  </si>
  <si>
    <t xml:space="preserve">Material: </t>
  </si>
  <si>
    <t>Weld Heat:</t>
  </si>
  <si>
    <t>Mod. Weld Heat:</t>
  </si>
  <si>
    <t>Lower Electrodes:</t>
  </si>
  <si>
    <t>Hold Time:</t>
  </si>
  <si>
    <t>Repeat:</t>
  </si>
  <si>
    <t>Init. Squeeze:</t>
  </si>
  <si>
    <t>TIP Force:</t>
  </si>
  <si>
    <t>Transfer. TAP:</t>
  </si>
  <si>
    <t>PICTURES OF SET UP AND NOTES</t>
  </si>
  <si>
    <t>High I:</t>
  </si>
  <si>
    <t>Low I :</t>
  </si>
  <si>
    <t># Of Impulses:</t>
  </si>
  <si>
    <t>Pulsat Cool:</t>
  </si>
  <si>
    <t>Preheat Time:</t>
  </si>
  <si>
    <t>Cool Time:</t>
  </si>
  <si>
    <t>Upslope Time:</t>
  </si>
  <si>
    <t>Upslope Init:</t>
  </si>
  <si>
    <t>Dnslope Time:</t>
  </si>
  <si>
    <t>Post Heat Time:</t>
  </si>
  <si>
    <t>Quence Time:</t>
  </si>
  <si>
    <t>Temper Time:</t>
  </si>
  <si>
    <t>Temper Heat:</t>
  </si>
  <si>
    <t>Characteristic:</t>
  </si>
  <si>
    <t>Supplier Code:</t>
  </si>
  <si>
    <t>Reason For Study:</t>
  </si>
  <si>
    <t>Study Date:</t>
  </si>
  <si>
    <t>Nominal:</t>
  </si>
  <si>
    <t>Prepared By:</t>
  </si>
  <si>
    <t>Tolerance (+):</t>
  </si>
  <si>
    <t>Date Completed:</t>
  </si>
  <si>
    <t>Tolerance (-):</t>
  </si>
  <si>
    <t>Sub-Group#</t>
  </si>
  <si>
    <t>Value 1</t>
  </si>
  <si>
    <t>Value 2</t>
  </si>
  <si>
    <t>Value 3</t>
  </si>
  <si>
    <t>Value 4</t>
  </si>
  <si>
    <t>Value 5</t>
  </si>
  <si>
    <t>&lt;--- Fill in data horizontally for each subgroup</t>
  </si>
  <si>
    <t>Note: Complete all "white" cells in Blue Area.</t>
  </si>
  <si>
    <t>PPC Number:</t>
  </si>
  <si>
    <t>Incident:</t>
  </si>
  <si>
    <t>CPK:</t>
  </si>
  <si>
    <t>Incident Date:</t>
  </si>
  <si>
    <t>Tolerance(+)</t>
  </si>
  <si>
    <t>Tolerance(-)</t>
  </si>
  <si>
    <t>PPK:</t>
  </si>
  <si>
    <t>Sub-Group</t>
  </si>
  <si>
    <t>Average</t>
  </si>
  <si>
    <t>Range</t>
  </si>
  <si>
    <t>X-bar</t>
  </si>
  <si>
    <t>X-Bar:</t>
  </si>
  <si>
    <t>UCL:</t>
  </si>
  <si>
    <t>Sigma:</t>
  </si>
  <si>
    <t>LCL:</t>
  </si>
  <si>
    <t>R-Bar:</t>
  </si>
  <si>
    <t>R-bar</t>
  </si>
  <si>
    <t>USL:</t>
  </si>
  <si>
    <t>LSL:</t>
  </si>
  <si>
    <t>Misc. Sample Graph Data</t>
  </si>
  <si>
    <t>UCL</t>
  </si>
  <si>
    <t>LCL</t>
  </si>
  <si>
    <t>Mean</t>
  </si>
  <si>
    <t>subs-out</t>
  </si>
  <si>
    <t>CPU</t>
  </si>
  <si>
    <t>CPL</t>
  </si>
  <si>
    <t>N Curve</t>
  </si>
  <si>
    <t>n</t>
  </si>
  <si>
    <t>Assigned Bins</t>
  </si>
  <si>
    <t>Bin</t>
  </si>
  <si>
    <t>Freq</t>
  </si>
  <si>
    <t>Misc. Population Graph Data</t>
  </si>
  <si>
    <t xml:space="preserve">ATTENTION! </t>
  </si>
  <si>
    <r>
      <rPr>
        <b/>
        <u/>
        <sz val="36"/>
        <color theme="1"/>
        <rFont val="Calibri"/>
        <family val="2"/>
      </rPr>
      <t>NON-PPAP</t>
    </r>
    <r>
      <rPr>
        <b/>
        <sz val="36"/>
        <color theme="1"/>
        <rFont val="Calibri"/>
        <family val="2"/>
      </rPr>
      <t xml:space="preserve"> APPROVED MATERIAL  </t>
    </r>
  </si>
  <si>
    <t>INSPECTION VERIFICATION REQUIRED</t>
  </si>
  <si>
    <t>Supplier Inspected By</t>
  </si>
  <si>
    <r>
      <rPr>
        <b/>
        <u/>
        <sz val="11"/>
        <color theme="1"/>
        <rFont val="Calibri"/>
        <family val="2"/>
      </rPr>
      <t>Instructions for using this label</t>
    </r>
    <r>
      <rPr>
        <sz val="11"/>
        <color theme="1"/>
        <rFont val="Calibri"/>
        <family val="2"/>
      </rPr>
      <t xml:space="preserve">: 
This label is to be secured to all four sides of all the dunnage for the material </t>
    </r>
    <r>
      <rPr>
        <b/>
        <u/>
        <sz val="11"/>
        <color theme="1"/>
        <rFont val="Calibri"/>
        <family val="2"/>
      </rPr>
      <t>not PPAP approved</t>
    </r>
    <r>
      <rPr>
        <sz val="11"/>
        <color theme="1"/>
        <rFont val="Calibri"/>
        <family val="2"/>
      </rPr>
      <t xml:space="preserve">. This label must be printed on </t>
    </r>
    <r>
      <rPr>
        <b/>
        <sz val="11"/>
        <color theme="1"/>
        <rFont val="Calibri"/>
        <family val="2"/>
      </rPr>
      <t>YELLOW</t>
    </r>
    <r>
      <rPr>
        <sz val="11"/>
        <color theme="1"/>
        <rFont val="Calibri"/>
        <family val="2"/>
      </rPr>
      <t xml:space="preserve"> 8.5X11 paper so that it will be clearly visible.</t>
    </r>
  </si>
  <si>
    <t>Please complete and attach this page on the outside of each package in plain view of a fork lift/material handler/operator. Put the Packing slip pocket near the label. 
In the event parts are “Loose” shipped, a label should be placed on each part. This would also apply to parts laying on pallets. Label on a painted part must be wire tied or attached in a way such that the painted surface is protected from label adhesion.</t>
  </si>
  <si>
    <t>PPAP SAMPLE PARTS
INSPECTION VERIFICATION REQUIRED</t>
  </si>
  <si>
    <t>ENGINEERING CHANGE LEVEL</t>
  </si>
  <si>
    <t>Supplier is required to visually document the Master Sample (PPAP Parts):</t>
  </si>
  <si>
    <t>1.) Document how the parts are labeled. To include any date codes, vendor codes, etc.. (if applicable)</t>
  </si>
  <si>
    <t>PICTURES OF MASTER SAMPLE LABELING</t>
  </si>
  <si>
    <t>PICTURES OF MASTER SAMPLE PART</t>
  </si>
  <si>
    <t>TOOL / FIXTURE NUMBER:</t>
  </si>
  <si>
    <t>ALL PPAP SUBMISSIONS must be submitted electronically to the following email address:  Certs@askmonroe.com</t>
  </si>
  <si>
    <t>Levels 1, 2, 4, and 5 used only when specified in writing by SQE.</t>
  </si>
  <si>
    <t>R= Documents are not required to be submitted, objective evidence must be made available anytime upon request by Monroe.</t>
  </si>
  <si>
    <t>S/R/O =  Submit or Retain or Omit. Level 4 - Element omissions occur only as specified in writing by the SQE Level 4. (Copy of original document (e-mail or hand written) specifying Levels 1, 2, 4, or 5  must be submitted with Warrant) For all and future supplied product, internal PPAP's shall be conducted annually and made available upon request.</t>
  </si>
  <si>
    <t>11) Initial Process Studies - Must be provided for all print, specification, Monroe SQE deemed critical characteristics, and internal supplier deemed critical characteristics. (Additional process studies may be requested based upon 6 pc. dimensional layout results standard deviation and distribution.)</t>
  </si>
  <si>
    <r>
      <t xml:space="preserve">Submit documents with weld sample cut and etch photos (preferred) from each type of weld to </t>
    </r>
    <r>
      <rPr>
        <u/>
        <sz val="11"/>
        <color theme="1"/>
        <rFont val="Calibri"/>
        <family val="2"/>
      </rPr>
      <t>certs@askmonroe.com</t>
    </r>
  </si>
  <si>
    <t>Are Supplier Quality Manual and  PPAP (PPAP_Workbook- 0b.SUBMISSION REQUIREMENTS tab) understood?</t>
  </si>
  <si>
    <t>Monroe Team Member</t>
  </si>
  <si>
    <t>PHOTO OF Monroe OWNED TOOLING AND FIXTURES</t>
  </si>
  <si>
    <t>J.Birg</t>
  </si>
  <si>
    <t xml:space="preserve">By Filling out all Fields in Yellow, the forms on this document will also be populated with the same information. </t>
  </si>
  <si>
    <t>Balloon Drawing</t>
  </si>
  <si>
    <t xml:space="preserve">Please insert the balloon drawing on this tab. </t>
  </si>
  <si>
    <t>MUST BE 6 PIECES FOR APPROVAL</t>
  </si>
  <si>
    <t>Change the name of the form, new name is QMSF-PPAPWB Rev. B</t>
  </si>
  <si>
    <t xml:space="preserve">J.Birg </t>
  </si>
  <si>
    <t>PPAP packages are expected to be received by OneMonroe by the agreement date with the OneMonroe Quality Engineer.  If for any reason you cannot meet this date, contact your OneMonroe Quality Engineer or Supply Management Buyer for resolution.</t>
  </si>
  <si>
    <t>The Default PPAP is Level 3, unless otherwise element specified by the OneMonroe Supplier Quality Representative.</t>
  </si>
  <si>
    <t>UNLESS OTHERWISE SPECIFIED IN WRITING BY OneMonroe SUPPLIER QUALITY REPRESENTATIVE (SQE) :</t>
  </si>
  <si>
    <t>S = Supplier must submit items to OneMonroe for approval.</t>
  </si>
  <si>
    <t>2) Engineering or Supplier Change Request (OneMonroe Process Change Notification) - if applicable</t>
  </si>
  <si>
    <t xml:space="preserve">I affirm that the samples represented by this warrant are representative of our parts which were made by a  process that meets all OneMonroe specific requirements, </t>
  </si>
  <si>
    <t xml:space="preserve">OneMonroe Representative	</t>
  </si>
  <si>
    <t xml:space="preserve">I have read and understand all OneMonroe and welding specification requirements of the part number(s) listed above and have completed a review of the blue prints, welding symbols and specifications listed.  Signature below of the manufacturers representative is our guarantee that parts will be produced as qualified and no changes will be made to these procedures without prior approval of OneMonroe. </t>
  </si>
  <si>
    <t>Send identified sample(s), such as, Piece#1, Piece#2, Piece#3, etc to OneMonroe with appropriate label</t>
  </si>
  <si>
    <t>2.) Document the parts as a whole what they look like in the final state in which they are provided to OneMonroe.</t>
  </si>
  <si>
    <t>Supplier is required to identify all OneMonroe Owned Tools &amp; Fixtures and document with Photo in PPAP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</si>
</sst>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lt;=9999999]###\-####;\(###\)\ ###\-####"/>
    <numFmt numFmtId="165" formatCode="0.0000"/>
    <numFmt numFmtId="166" formatCode="0.####"/>
    <numFmt numFmtId="167" formatCode="0.00000"/>
    <numFmt numFmtId="168" formatCode="0.000"/>
    <numFmt numFmtId="169" formatCode="0.0"/>
    <numFmt numFmtId="170" formatCode="0.0%"/>
    <numFmt numFmtId="171" formatCode="#,##0.000"/>
    <numFmt numFmtId="172" formatCode="m/d/yy"/>
    <numFmt numFmtId="173" formatCode="0.000000"/>
  </numFmts>
  <fonts count="116" x14ac:knownFonts="1">
    <font>
      <sz val="11"/>
      <color theme="1"/>
      <name val="Arial"/>
    </font>
    <font>
      <b/>
      <sz val="11"/>
      <color theme="1"/>
      <name val="Calibri"/>
      <family val="2"/>
    </font>
    <font>
      <sz val="11"/>
      <color theme="1"/>
      <name val="Calibri"/>
      <family val="2"/>
    </font>
    <font>
      <sz val="14"/>
      <color theme="1"/>
      <name val="Calibri"/>
      <family val="2"/>
    </font>
    <font>
      <b/>
      <sz val="9"/>
      <color theme="1"/>
      <name val="Calibri"/>
      <family val="2"/>
    </font>
    <font>
      <sz val="11"/>
      <name val="Arial"/>
      <family val="2"/>
    </font>
    <font>
      <sz val="6"/>
      <color theme="1"/>
      <name val="Calibri"/>
      <family val="2"/>
    </font>
    <font>
      <u/>
      <sz val="11"/>
      <color theme="10"/>
      <name val="Calibri"/>
      <family val="2"/>
    </font>
    <font>
      <sz val="9"/>
      <color theme="1"/>
      <name val="Calibri"/>
      <family val="2"/>
    </font>
    <font>
      <sz val="8"/>
      <color theme="1"/>
      <name val="Calibri"/>
      <family val="2"/>
    </font>
    <font>
      <sz val="10"/>
      <color theme="1"/>
      <name val="Arial"/>
      <family val="2"/>
    </font>
    <font>
      <b/>
      <sz val="8"/>
      <color theme="1"/>
      <name val="Calibri"/>
      <family val="2"/>
    </font>
    <font>
      <sz val="7"/>
      <color theme="1"/>
      <name val="Calibri"/>
      <family val="2"/>
    </font>
    <font>
      <sz val="8"/>
      <color rgb="FF0000FF"/>
      <name val="Calibri"/>
      <family val="2"/>
    </font>
    <font>
      <sz val="1"/>
      <color theme="0"/>
      <name val="Calibri"/>
      <family val="2"/>
    </font>
    <font>
      <b/>
      <sz val="8"/>
      <color theme="1"/>
      <name val="Arial"/>
      <family val="2"/>
    </font>
    <font>
      <sz val="8"/>
      <color theme="1"/>
      <name val="Arial"/>
      <family val="2"/>
    </font>
    <font>
      <sz val="8"/>
      <color theme="0"/>
      <name val="Calibri"/>
      <family val="2"/>
    </font>
    <font>
      <sz val="7"/>
      <color theme="1"/>
      <name val="Arial"/>
      <family val="2"/>
    </font>
    <font>
      <b/>
      <sz val="7"/>
      <color theme="1"/>
      <name val="Arial"/>
      <family val="2"/>
    </font>
    <font>
      <sz val="10"/>
      <color theme="1"/>
      <name val="Calibri"/>
      <family val="2"/>
    </font>
    <font>
      <b/>
      <sz val="10"/>
      <color theme="1"/>
      <name val="Arial"/>
      <family val="2"/>
    </font>
    <font>
      <b/>
      <sz val="7"/>
      <color theme="1"/>
      <name val="Calibri"/>
      <family val="2"/>
    </font>
    <font>
      <sz val="12"/>
      <color theme="1"/>
      <name val="Arial"/>
      <family val="2"/>
    </font>
    <font>
      <b/>
      <sz val="12"/>
      <color theme="1"/>
      <name val="Arial"/>
      <family val="2"/>
    </font>
    <font>
      <b/>
      <sz val="22"/>
      <color theme="1"/>
      <name val="Calibri"/>
      <family val="2"/>
    </font>
    <font>
      <b/>
      <sz val="14"/>
      <color theme="1"/>
      <name val="Arial"/>
      <family val="2"/>
    </font>
    <font>
      <sz val="14"/>
      <color theme="1"/>
      <name val="Arial"/>
      <family val="2"/>
    </font>
    <font>
      <b/>
      <sz val="18"/>
      <color theme="1"/>
      <name val="Calibri"/>
      <family val="2"/>
    </font>
    <font>
      <sz val="9"/>
      <color theme="1"/>
      <name val="Arial"/>
      <family val="2"/>
    </font>
    <font>
      <b/>
      <sz val="10"/>
      <color theme="1"/>
      <name val="Open Sans"/>
      <family val="2"/>
    </font>
    <font>
      <sz val="10"/>
      <color theme="1"/>
      <name val="Open Sans"/>
      <family val="2"/>
    </font>
    <font>
      <b/>
      <sz val="8"/>
      <color theme="1"/>
      <name val="Open Sans"/>
      <family val="2"/>
    </font>
    <font>
      <sz val="8"/>
      <color theme="1"/>
      <name val="Open Sans"/>
      <family val="2"/>
    </font>
    <font>
      <b/>
      <u/>
      <sz val="13"/>
      <color theme="1"/>
      <name val="Open Sans"/>
      <family val="2"/>
    </font>
    <font>
      <b/>
      <u/>
      <sz val="12"/>
      <color theme="1"/>
      <name val="Open Sans"/>
      <family val="2"/>
    </font>
    <font>
      <b/>
      <u/>
      <sz val="10"/>
      <color theme="1"/>
      <name val="Open Sans"/>
      <family val="2"/>
    </font>
    <font>
      <u/>
      <sz val="10"/>
      <color theme="1"/>
      <name val="Open Sans"/>
      <family val="2"/>
    </font>
    <font>
      <u/>
      <sz val="10"/>
      <color theme="1"/>
      <name val="Open Sans"/>
      <family val="2"/>
    </font>
    <font>
      <b/>
      <u/>
      <sz val="10"/>
      <color theme="1"/>
      <name val="Open Sans"/>
      <family val="2"/>
    </font>
    <font>
      <b/>
      <u/>
      <sz val="10"/>
      <color theme="1"/>
      <name val="Open Sans"/>
      <family val="2"/>
    </font>
    <font>
      <b/>
      <u/>
      <sz val="10"/>
      <color theme="1"/>
      <name val="Open Sans"/>
      <family val="2"/>
    </font>
    <font>
      <b/>
      <u/>
      <sz val="10"/>
      <color theme="1"/>
      <name val="Open Sans"/>
      <family val="2"/>
    </font>
    <font>
      <b/>
      <sz val="12"/>
      <color theme="1"/>
      <name val="Open Sans"/>
      <family val="2"/>
    </font>
    <font>
      <b/>
      <sz val="12"/>
      <color theme="0"/>
      <name val="Open Sans"/>
      <family val="2"/>
    </font>
    <font>
      <sz val="10"/>
      <color theme="0"/>
      <name val="Open Sans"/>
      <family val="2"/>
    </font>
    <font>
      <b/>
      <sz val="10"/>
      <color theme="0"/>
      <name val="Open Sans"/>
      <family val="2"/>
    </font>
    <font>
      <sz val="8"/>
      <color theme="0"/>
      <name val="Open Sans"/>
      <family val="2"/>
    </font>
    <font>
      <b/>
      <sz val="6"/>
      <color theme="0"/>
      <name val="Open Sans"/>
      <family val="2"/>
    </font>
    <font>
      <sz val="8"/>
      <color rgb="FF0000FF"/>
      <name val="Arial"/>
      <family val="2"/>
    </font>
    <font>
      <sz val="10"/>
      <color rgb="FF0000FF"/>
      <name val="Arial"/>
      <family val="2"/>
    </font>
    <font>
      <i/>
      <sz val="10"/>
      <color theme="1"/>
      <name val="Arial"/>
      <family val="2"/>
    </font>
    <font>
      <sz val="6"/>
      <color theme="1"/>
      <name val="Arial"/>
      <family val="2"/>
    </font>
    <font>
      <i/>
      <sz val="8"/>
      <color theme="1"/>
      <name val="Arial"/>
      <family val="2"/>
    </font>
    <font>
      <i/>
      <sz val="6"/>
      <color theme="1"/>
      <name val="Arial"/>
      <family val="2"/>
    </font>
    <font>
      <u/>
      <sz val="8"/>
      <color theme="1"/>
      <name val="Arial"/>
      <family val="2"/>
    </font>
    <font>
      <u/>
      <sz val="8"/>
      <color theme="1"/>
      <name val="Arial"/>
      <family val="2"/>
    </font>
    <font>
      <u/>
      <sz val="8"/>
      <color theme="1"/>
      <name val="Arial"/>
      <family val="2"/>
    </font>
    <font>
      <b/>
      <sz val="9"/>
      <color theme="1"/>
      <name val="Arial"/>
      <family val="2"/>
    </font>
    <font>
      <i/>
      <sz val="7"/>
      <color theme="1"/>
      <name val="Arial"/>
      <family val="2"/>
    </font>
    <font>
      <sz val="7"/>
      <color rgb="FF000000"/>
      <name val="Arial"/>
      <family val="2"/>
    </font>
    <font>
      <sz val="10"/>
      <color rgb="FF3333FF"/>
      <name val="Arial"/>
      <family val="2"/>
    </font>
    <font>
      <sz val="6"/>
      <color theme="1"/>
      <name val="Small fonts"/>
    </font>
    <font>
      <b/>
      <sz val="10"/>
      <color rgb="FF3333FF"/>
      <name val="Arial"/>
      <family val="2"/>
    </font>
    <font>
      <b/>
      <sz val="8"/>
      <color rgb="FFFF0000"/>
      <name val="Arial"/>
      <family val="2"/>
    </font>
    <font>
      <b/>
      <sz val="8"/>
      <color rgb="FFFFFF99"/>
      <name val="Arial"/>
      <family val="2"/>
    </font>
    <font>
      <sz val="8"/>
      <color rgb="FFFFFF99"/>
      <name val="Arial"/>
      <family val="2"/>
    </font>
    <font>
      <sz val="10"/>
      <color rgb="FF3366FF"/>
      <name val="Arial"/>
      <family val="2"/>
    </font>
    <font>
      <sz val="8"/>
      <color rgb="FFFFFF00"/>
      <name val="Arial"/>
      <family val="2"/>
    </font>
    <font>
      <sz val="10"/>
      <color theme="1"/>
      <name val="Times New Roman"/>
      <family val="1"/>
    </font>
    <font>
      <sz val="10"/>
      <color rgb="FFFFFF00"/>
      <name val="Times New Roman"/>
      <family val="1"/>
    </font>
    <font>
      <b/>
      <i/>
      <sz val="8"/>
      <color theme="1"/>
      <name val="Arial"/>
      <family val="2"/>
    </font>
    <font>
      <b/>
      <u/>
      <sz val="8"/>
      <color theme="1"/>
      <name val="Arial"/>
      <family val="2"/>
    </font>
    <font>
      <b/>
      <u/>
      <sz val="8"/>
      <color theme="1"/>
      <name val="Arial"/>
      <family val="2"/>
    </font>
    <font>
      <b/>
      <u/>
      <sz val="8"/>
      <color theme="1"/>
      <name val="Arial"/>
      <family val="2"/>
    </font>
    <font>
      <b/>
      <u/>
      <sz val="8"/>
      <color theme="1"/>
      <name val="Arial"/>
      <family val="2"/>
    </font>
    <font>
      <u/>
      <sz val="8"/>
      <color theme="1"/>
      <name val="Arial"/>
      <family val="2"/>
    </font>
    <font>
      <sz val="8"/>
      <color rgb="FF000000"/>
      <name val="Arial"/>
      <family val="2"/>
    </font>
    <font>
      <b/>
      <sz val="8"/>
      <color theme="1"/>
      <name val="Times New Roman"/>
      <family val="1"/>
    </font>
    <font>
      <sz val="8"/>
      <color theme="1"/>
      <name val="Times New Roman"/>
      <family val="1"/>
    </font>
    <font>
      <b/>
      <u/>
      <sz val="8"/>
      <color theme="1"/>
      <name val="Times New Roman"/>
      <family val="1"/>
    </font>
    <font>
      <sz val="6"/>
      <color theme="1"/>
      <name val="Times New Roman"/>
      <family val="1"/>
    </font>
    <font>
      <sz val="8"/>
      <color rgb="FF0000FF"/>
      <name val="Times New Roman"/>
      <family val="1"/>
    </font>
    <font>
      <b/>
      <sz val="6"/>
      <color rgb="FFFF0000"/>
      <name val="Times New Roman"/>
      <family val="1"/>
    </font>
    <font>
      <b/>
      <u/>
      <sz val="8"/>
      <color theme="1"/>
      <name val="Arial"/>
      <family val="2"/>
    </font>
    <font>
      <sz val="8"/>
      <color rgb="FFFF0000"/>
      <name val="Arial"/>
      <family val="2"/>
    </font>
    <font>
      <u/>
      <sz val="8"/>
      <color rgb="FF0000FF"/>
      <name val="Arial"/>
      <family val="2"/>
    </font>
    <font>
      <u/>
      <sz val="8"/>
      <color rgb="FF0000FF"/>
      <name val="Arial"/>
      <family val="2"/>
    </font>
    <font>
      <u/>
      <sz val="8"/>
      <color rgb="FF0000FF"/>
      <name val="Arial"/>
      <family val="2"/>
    </font>
    <font>
      <u/>
      <sz val="8"/>
      <color rgb="FFFF0000"/>
      <name val="Arial"/>
      <family val="2"/>
    </font>
    <font>
      <u/>
      <sz val="8"/>
      <color rgb="FFFF0000"/>
      <name val="Arial"/>
      <family val="2"/>
    </font>
    <font>
      <u/>
      <sz val="8"/>
      <color rgb="FFFF0000"/>
      <name val="Arial"/>
      <family val="2"/>
    </font>
    <font>
      <sz val="8"/>
      <color rgb="FFFF00FF"/>
      <name val="Arial"/>
      <family val="2"/>
    </font>
    <font>
      <sz val="8"/>
      <color rgb="FF800000"/>
      <name val="Arial"/>
      <family val="2"/>
    </font>
    <font>
      <u/>
      <sz val="8"/>
      <color rgb="FFFF0000"/>
      <name val="Arial"/>
      <family val="2"/>
    </font>
    <font>
      <u/>
      <sz val="8"/>
      <color rgb="FFFF0000"/>
      <name val="Arial"/>
      <family val="2"/>
    </font>
    <font>
      <b/>
      <u/>
      <sz val="72"/>
      <color theme="1"/>
      <name val="Calibri"/>
      <family val="2"/>
    </font>
    <font>
      <sz val="72"/>
      <color theme="1"/>
      <name val="Calibri"/>
      <family val="2"/>
    </font>
    <font>
      <b/>
      <sz val="36"/>
      <color theme="1"/>
      <name val="Calibri"/>
      <family val="2"/>
    </font>
    <font>
      <b/>
      <sz val="48"/>
      <color theme="1"/>
      <name val="Calibri"/>
      <family val="2"/>
    </font>
    <font>
      <b/>
      <sz val="20"/>
      <color theme="1"/>
      <name val="Calibri"/>
      <family val="2"/>
    </font>
    <font>
      <b/>
      <sz val="16"/>
      <color theme="1"/>
      <name val="Calibri"/>
      <family val="2"/>
    </font>
    <font>
      <sz val="16"/>
      <color theme="1"/>
      <name val="Calibri"/>
      <family val="2"/>
    </font>
    <font>
      <b/>
      <u/>
      <sz val="12"/>
      <name val="Arial"/>
      <family val="2"/>
    </font>
    <font>
      <sz val="12"/>
      <name val="Arial"/>
      <family val="2"/>
    </font>
    <font>
      <b/>
      <sz val="14"/>
      <color theme="1"/>
      <name val="Calibri"/>
      <family val="2"/>
    </font>
    <font>
      <b/>
      <sz val="8"/>
      <name val="Arial"/>
      <family val="2"/>
    </font>
    <font>
      <sz val="5"/>
      <name val="Arial"/>
      <family val="2"/>
    </font>
    <font>
      <u/>
      <sz val="11"/>
      <color theme="1"/>
      <name val="Calibri"/>
      <family val="2"/>
    </font>
    <font>
      <b/>
      <u/>
      <sz val="36"/>
      <color theme="1"/>
      <name val="Calibri"/>
      <family val="2"/>
    </font>
    <font>
      <b/>
      <u/>
      <sz val="11"/>
      <color theme="1"/>
      <name val="Calibri"/>
      <family val="2"/>
    </font>
    <font>
      <sz val="10"/>
      <color theme="1"/>
      <name val="Calibri"/>
      <family val="2"/>
    </font>
    <font>
      <sz val="10"/>
      <name val="Arial"/>
      <family val="2"/>
    </font>
    <font>
      <sz val="36"/>
      <color theme="1"/>
      <name val="Calibri"/>
      <family val="2"/>
    </font>
    <font>
      <sz val="22"/>
      <color theme="1"/>
      <name val="Arial"/>
      <family val="2"/>
    </font>
    <font>
      <b/>
      <sz val="10"/>
      <color rgb="FFFF0000"/>
      <name val="Arial"/>
      <family val="2"/>
    </font>
  </fonts>
  <fills count="17">
    <fill>
      <patternFill patternType="none"/>
    </fill>
    <fill>
      <patternFill patternType="gray125"/>
    </fill>
    <fill>
      <patternFill patternType="solid">
        <fgColor rgb="FF95B3D7"/>
        <bgColor rgb="FF95B3D7"/>
      </patternFill>
    </fill>
    <fill>
      <patternFill patternType="solid">
        <fgColor rgb="FFC6D9F0"/>
        <bgColor rgb="FFC6D9F0"/>
      </patternFill>
    </fill>
    <fill>
      <patternFill patternType="solid">
        <fgColor rgb="FF8DB3E2"/>
        <bgColor rgb="FF8DB3E2"/>
      </patternFill>
    </fill>
    <fill>
      <patternFill patternType="solid">
        <fgColor rgb="FFE5B8B7"/>
        <bgColor rgb="FFE5B8B7"/>
      </patternFill>
    </fill>
    <fill>
      <patternFill patternType="solid">
        <fgColor rgb="FFF2DBDB"/>
        <bgColor rgb="FFF2DBDB"/>
      </patternFill>
    </fill>
    <fill>
      <patternFill patternType="solid">
        <fgColor rgb="FFF2F2F2"/>
        <bgColor rgb="FFF2F2F2"/>
      </patternFill>
    </fill>
    <fill>
      <patternFill patternType="solid">
        <fgColor rgb="FFFFFFFF"/>
        <bgColor rgb="FFFFFFFF"/>
      </patternFill>
    </fill>
    <fill>
      <patternFill patternType="solid">
        <fgColor rgb="FFB8CCE4"/>
        <bgColor rgb="FFB8CCE4"/>
      </patternFill>
    </fill>
    <fill>
      <patternFill patternType="solid">
        <fgColor rgb="FFD8D8D8"/>
        <bgColor rgb="FFD8D8D8"/>
      </patternFill>
    </fill>
    <fill>
      <patternFill patternType="solid">
        <fgColor theme="0"/>
        <bgColor theme="0"/>
      </patternFill>
    </fill>
    <fill>
      <patternFill patternType="solid">
        <fgColor rgb="FFB6DDE8"/>
        <bgColor rgb="FFB6DDE8"/>
      </patternFill>
    </fill>
    <fill>
      <patternFill patternType="solid">
        <fgColor rgb="FF548DD4"/>
        <bgColor rgb="FF548DD4"/>
      </patternFill>
    </fill>
    <fill>
      <patternFill patternType="solid">
        <fgColor rgb="FF92D050"/>
        <bgColor rgb="FF92D050"/>
      </patternFill>
    </fill>
    <fill>
      <patternFill patternType="solid">
        <fgColor rgb="FFFFFF00"/>
        <bgColor rgb="FFFFFF00"/>
      </patternFill>
    </fill>
    <fill>
      <patternFill patternType="solid">
        <fgColor rgb="FFFFFF00"/>
        <bgColor indexed="64"/>
      </patternFill>
    </fill>
  </fills>
  <borders count="241">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A5A5A5"/>
      </left>
      <right style="medium">
        <color rgb="FFA5A5A5"/>
      </right>
      <top style="medium">
        <color rgb="FF000000"/>
      </top>
      <bottom style="medium">
        <color rgb="FFA5A5A5"/>
      </bottom>
      <diagonal/>
    </border>
    <border>
      <left/>
      <right style="medium">
        <color rgb="FF000000"/>
      </right>
      <top/>
      <bottom style="thin">
        <color rgb="FF000000"/>
      </bottom>
      <diagonal/>
    </border>
    <border>
      <left style="medium">
        <color rgb="FFA5A5A5"/>
      </left>
      <right style="medium">
        <color rgb="FFA5A5A5"/>
      </right>
      <top style="medium">
        <color rgb="FFA5A5A5"/>
      </top>
      <bottom style="medium">
        <color rgb="FFA5A5A5"/>
      </bottom>
      <diagonal/>
    </border>
    <border>
      <left/>
      <right/>
      <top style="medium">
        <color rgb="FF000000"/>
      </top>
      <bottom/>
      <diagonal/>
    </border>
    <border>
      <left style="medium">
        <color rgb="FFA5A5A5"/>
      </left>
      <right style="medium">
        <color rgb="FFA5A5A5"/>
      </right>
      <top style="medium">
        <color rgb="FFA5A5A5"/>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medium">
        <color rgb="FF000000"/>
      </bottom>
      <diagonal/>
    </border>
    <border>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bottom/>
      <diagonal/>
    </border>
    <border>
      <left/>
      <right/>
      <top/>
      <bottom/>
      <diagonal/>
    </border>
    <border>
      <left style="medium">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bottom style="medium">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style="thin">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style="medium">
        <color rgb="FF000000"/>
      </right>
      <top style="thin">
        <color rgb="FF000000"/>
      </top>
      <bottom/>
      <diagonal/>
    </border>
    <border>
      <left/>
      <right style="thin">
        <color rgb="FF000000"/>
      </right>
      <top/>
      <bottom style="medium">
        <color rgb="FF000000"/>
      </bottom>
      <diagonal/>
    </border>
    <border>
      <left/>
      <right/>
      <top/>
      <bottom style="hair">
        <color rgb="FF000000"/>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style="dotted">
        <color rgb="FF000000"/>
      </bottom>
      <diagonal/>
    </border>
    <border>
      <left/>
      <right/>
      <top/>
      <bottom/>
      <diagonal/>
    </border>
    <border>
      <left/>
      <right style="medium">
        <color rgb="FF000000"/>
      </right>
      <top/>
      <bottom/>
      <diagonal/>
    </border>
    <border>
      <left/>
      <right/>
      <top/>
      <bottom style="dotted">
        <color rgb="FF000000"/>
      </bottom>
      <diagonal/>
    </border>
    <border>
      <left/>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style="medium">
        <color rgb="FF000000"/>
      </right>
      <top style="dotted">
        <color rgb="FF000000"/>
      </top>
      <bottom/>
      <diagonal/>
    </border>
    <border>
      <left style="medium">
        <color rgb="FF000000"/>
      </left>
      <right/>
      <top/>
      <bottom style="dotted">
        <color rgb="FF000000"/>
      </bottom>
      <diagonal/>
    </border>
    <border>
      <left/>
      <right/>
      <top style="thin">
        <color rgb="FF000000"/>
      </top>
      <bottom/>
      <diagonal/>
    </border>
    <border>
      <left/>
      <right/>
      <top/>
      <bottom/>
      <diagonal/>
    </border>
    <border>
      <left/>
      <right style="medium">
        <color rgb="FF000000"/>
      </right>
      <top/>
      <bottom/>
      <diagonal/>
    </border>
    <border>
      <left/>
      <right/>
      <top/>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style="medium">
        <color rgb="FF000000"/>
      </left>
      <right/>
      <top style="dotted">
        <color rgb="FF000000"/>
      </top>
      <bottom style="dotted">
        <color rgb="FF000000"/>
      </bottom>
      <diagonal/>
    </border>
    <border>
      <left/>
      <right/>
      <top style="dotted">
        <color rgb="FF000000"/>
      </top>
      <bottom style="dotted">
        <color rgb="FF000000"/>
      </bottom>
      <diagonal/>
    </border>
    <border>
      <left/>
      <right/>
      <top style="dotted">
        <color rgb="FF000000"/>
      </top>
      <bottom/>
      <diagonal/>
    </border>
    <border>
      <left/>
      <right/>
      <top style="dotted">
        <color rgb="FF000000"/>
      </top>
      <bottom style="dotted">
        <color rgb="FF000000"/>
      </bottom>
      <diagonal/>
    </border>
    <border>
      <left/>
      <right/>
      <top style="dotted">
        <color rgb="FF000000"/>
      </top>
      <bottom style="dotted">
        <color rgb="FF000000"/>
      </bottom>
      <diagonal/>
    </border>
    <border>
      <left/>
      <right/>
      <top style="dotted">
        <color rgb="FF000000"/>
      </top>
      <bottom/>
      <diagonal/>
    </border>
    <border>
      <left style="thin">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bottom style="thin">
        <color rgb="FF000000"/>
      </bottom>
      <diagonal/>
    </border>
    <border>
      <left style="medium">
        <color rgb="FF000000"/>
      </left>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medium">
        <color rgb="FF000000"/>
      </top>
      <bottom/>
      <diagonal/>
    </border>
    <border>
      <left/>
      <right/>
      <top style="thin">
        <color rgb="FF000000"/>
      </top>
      <bottom style="thin">
        <color rgb="FF000000"/>
      </bottom>
      <diagonal/>
    </border>
    <border>
      <left/>
      <right/>
      <top style="medium">
        <color rgb="FF000000"/>
      </top>
      <bottom/>
      <diagonal/>
    </border>
    <border>
      <left/>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top/>
      <bottom style="medium">
        <color rgb="FF000000"/>
      </bottom>
      <diagonal/>
    </border>
    <border>
      <left style="medium">
        <color theme="0"/>
      </left>
      <right/>
      <top/>
      <bottom/>
      <diagonal/>
    </border>
    <border>
      <left/>
      <right style="medium">
        <color theme="0"/>
      </right>
      <top/>
      <bottom/>
      <diagonal/>
    </border>
    <border>
      <left style="medium">
        <color theme="0"/>
      </left>
      <right/>
      <top style="medium">
        <color rgb="FF000000"/>
      </top>
      <bottom/>
      <diagonal/>
    </border>
    <border>
      <left/>
      <right style="medium">
        <color theme="0"/>
      </right>
      <top style="medium">
        <color rgb="FF000000"/>
      </top>
      <bottom/>
      <diagonal/>
    </border>
    <border>
      <left style="medium">
        <color theme="0"/>
      </left>
      <right/>
      <top/>
      <bottom/>
      <diagonal/>
    </border>
    <border>
      <left/>
      <right style="medium">
        <color theme="0"/>
      </right>
      <top/>
      <bottom/>
      <diagonal/>
    </border>
    <border>
      <left style="medium">
        <color theme="0"/>
      </left>
      <right/>
      <top/>
      <bottom style="medium">
        <color rgb="FF000000"/>
      </bottom>
      <diagonal/>
    </border>
    <border>
      <left/>
      <right style="medium">
        <color theme="0"/>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193">
    <xf numFmtId="0" fontId="0" fillId="0" borderId="0" xfId="0"/>
    <xf numFmtId="0" fontId="1" fillId="0" borderId="1" xfId="0" applyFont="1" applyBorder="1"/>
    <xf numFmtId="0" fontId="1" fillId="0" borderId="1" xfId="0" applyFont="1" applyBorder="1" applyAlignment="1">
      <alignment horizontal="center"/>
    </xf>
    <xf numFmtId="0" fontId="2" fillId="0" borderId="0" xfId="0" applyFont="1"/>
    <xf numFmtId="0" fontId="2" fillId="0" borderId="1" xfId="0" applyFont="1" applyBorder="1" applyAlignment="1">
      <alignment wrapText="1"/>
    </xf>
    <xf numFmtId="0" fontId="3" fillId="0" borderId="0" xfId="0" applyFont="1" applyAlignment="1">
      <alignment vertical="center" wrapText="1"/>
    </xf>
    <xf numFmtId="0" fontId="2" fillId="0" borderId="1" xfId="0" applyFont="1" applyBorder="1"/>
    <xf numFmtId="0" fontId="4" fillId="0" borderId="1" xfId="0" applyFont="1" applyBorder="1" applyAlignment="1">
      <alignment vertical="center"/>
    </xf>
    <xf numFmtId="0" fontId="4" fillId="0" borderId="0" xfId="0" applyFont="1" applyAlignment="1">
      <alignment vertical="center"/>
    </xf>
    <xf numFmtId="0" fontId="4" fillId="0" borderId="1" xfId="0" applyFont="1" applyBorder="1" applyAlignment="1">
      <alignment vertical="center" wrapText="1"/>
    </xf>
    <xf numFmtId="0" fontId="4" fillId="0" borderId="0" xfId="0" applyFont="1" applyAlignment="1">
      <alignment vertical="center" wrapText="1"/>
    </xf>
    <xf numFmtId="0" fontId="6" fillId="0" borderId="0" xfId="0" applyFont="1" applyAlignment="1">
      <alignment horizontal="left"/>
    </xf>
    <xf numFmtId="0" fontId="2" fillId="0" borderId="0" xfId="0" applyFont="1" applyAlignment="1">
      <alignment horizontal="right" vertical="center"/>
    </xf>
    <xf numFmtId="0" fontId="2" fillId="0" borderId="0" xfId="0" applyFont="1" applyAlignment="1">
      <alignment horizontal="right"/>
    </xf>
    <xf numFmtId="0" fontId="10" fillId="0" borderId="0" xfId="0" applyFont="1"/>
    <xf numFmtId="0" fontId="11" fillId="0" borderId="27" xfId="0" applyFont="1" applyBorder="1" applyAlignment="1">
      <alignment horizontal="center" vertical="center"/>
    </xf>
    <xf numFmtId="0" fontId="11" fillId="0" borderId="10" xfId="0" applyFont="1" applyBorder="1" applyAlignment="1">
      <alignment horizontal="center" vertical="center"/>
    </xf>
    <xf numFmtId="0" fontId="11" fillId="0" borderId="29" xfId="0" applyFont="1" applyBorder="1" applyAlignment="1">
      <alignment horizontal="center" vertical="center"/>
    </xf>
    <xf numFmtId="0" fontId="11" fillId="0" borderId="17" xfId="0" applyFont="1" applyBorder="1" applyAlignment="1">
      <alignment horizontal="center" vertical="center"/>
    </xf>
    <xf numFmtId="0" fontId="11" fillId="0" borderId="31" xfId="0" applyFont="1" applyBorder="1" applyAlignment="1">
      <alignment horizontal="center" vertical="center"/>
    </xf>
    <xf numFmtId="0" fontId="11" fillId="0" borderId="24"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vertical="center"/>
    </xf>
    <xf numFmtId="0" fontId="9" fillId="0" borderId="35" xfId="0" applyFont="1" applyBorder="1" applyAlignment="1">
      <alignment horizontal="center"/>
    </xf>
    <xf numFmtId="0" fontId="11" fillId="0" borderId="37" xfId="0" applyFont="1" applyBorder="1" applyAlignment="1">
      <alignment horizontal="center" vertical="center"/>
    </xf>
    <xf numFmtId="0" fontId="9" fillId="0" borderId="41" xfId="0" applyFont="1" applyBorder="1" applyAlignment="1">
      <alignment horizontal="center" vertical="center"/>
    </xf>
    <xf numFmtId="0" fontId="9" fillId="0" borderId="43" xfId="0" applyFont="1" applyBorder="1" applyAlignment="1">
      <alignment horizontal="center" vertical="center"/>
    </xf>
    <xf numFmtId="0" fontId="9" fillId="0" borderId="0" xfId="0" applyFont="1"/>
    <xf numFmtId="0" fontId="9" fillId="0" borderId="45" xfId="0" applyFont="1" applyBorder="1" applyAlignment="1">
      <alignment horizontal="center" vertical="center"/>
    </xf>
    <xf numFmtId="0" fontId="9" fillId="0" borderId="0" xfId="0" applyFont="1" applyAlignment="1">
      <alignment horizontal="left" vertical="center"/>
    </xf>
    <xf numFmtId="0" fontId="14" fillId="0" borderId="46" xfId="0" applyFont="1" applyBorder="1" applyAlignment="1">
      <alignment vertical="center"/>
    </xf>
    <xf numFmtId="0" fontId="2" fillId="0" borderId="47" xfId="0" applyFont="1" applyBorder="1" applyAlignment="1">
      <alignment vertical="center"/>
    </xf>
    <xf numFmtId="0" fontId="9" fillId="0" borderId="11" xfId="0" applyFont="1" applyBorder="1"/>
    <xf numFmtId="0" fontId="16" fillId="0" borderId="0" xfId="0" applyFont="1" applyAlignment="1">
      <alignment horizontal="left" vertical="center" wrapText="1"/>
    </xf>
    <xf numFmtId="0" fontId="17" fillId="0" borderId="0" xfId="0" applyFont="1"/>
    <xf numFmtId="0" fontId="9" fillId="0" borderId="25" xfId="0" applyFont="1" applyBorder="1"/>
    <xf numFmtId="0" fontId="12" fillId="0" borderId="0" xfId="0" applyFont="1"/>
    <xf numFmtId="0" fontId="2" fillId="0" borderId="0" xfId="0" applyFont="1" applyAlignment="1">
      <alignment horizontal="center"/>
    </xf>
    <xf numFmtId="0" fontId="9" fillId="0" borderId="1" xfId="0" applyFont="1" applyBorder="1" applyAlignment="1">
      <alignment horizontal="center" vertical="center"/>
    </xf>
    <xf numFmtId="0" fontId="9" fillId="0" borderId="57" xfId="0" applyFont="1" applyBorder="1"/>
    <xf numFmtId="0" fontId="9" fillId="0" borderId="0" xfId="0" applyFont="1" applyAlignment="1">
      <alignment horizontal="left"/>
    </xf>
    <xf numFmtId="0" fontId="2" fillId="0" borderId="1" xfId="0" applyFont="1" applyBorder="1" applyAlignment="1">
      <alignment horizontal="center" vertical="center"/>
    </xf>
    <xf numFmtId="0" fontId="2" fillId="0" borderId="58" xfId="0" applyFont="1" applyBorder="1" applyAlignment="1">
      <alignment horizontal="center" vertical="center"/>
    </xf>
    <xf numFmtId="0" fontId="9" fillId="3" borderId="60" xfId="0" applyFont="1" applyFill="1" applyBorder="1" applyAlignment="1">
      <alignment horizontal="center"/>
    </xf>
    <xf numFmtId="0" fontId="19" fillId="0" borderId="0" xfId="0" applyFont="1" applyAlignment="1">
      <alignment vertical="center" wrapText="1"/>
    </xf>
    <xf numFmtId="0" fontId="2" fillId="0" borderId="16" xfId="0" applyFont="1" applyBorder="1"/>
    <xf numFmtId="0" fontId="12" fillId="0" borderId="1" xfId="0" applyFont="1" applyBorder="1" applyAlignment="1">
      <alignment horizontal="center" vertical="center"/>
    </xf>
    <xf numFmtId="0" fontId="2" fillId="0" borderId="0" xfId="0" applyFont="1" applyAlignment="1">
      <alignment horizontal="left"/>
    </xf>
    <xf numFmtId="0" fontId="20" fillId="0" borderId="0" xfId="0" applyFont="1" applyAlignment="1">
      <alignment horizontal="left"/>
    </xf>
    <xf numFmtId="0" fontId="9" fillId="0" borderId="57" xfId="0" applyFont="1" applyBorder="1" applyAlignment="1">
      <alignment horizontal="left"/>
    </xf>
    <xf numFmtId="0" fontId="9" fillId="0" borderId="0" xfId="0" applyFont="1" applyAlignment="1">
      <alignment vertical="center"/>
    </xf>
    <xf numFmtId="0" fontId="21" fillId="3" borderId="69" xfId="0" applyFont="1" applyFill="1" applyBorder="1" applyAlignment="1">
      <alignment vertical="center"/>
    </xf>
    <xf numFmtId="0" fontId="21" fillId="3" borderId="69" xfId="0" applyFont="1" applyFill="1" applyBorder="1" applyAlignment="1">
      <alignment horizontal="right" vertical="center"/>
    </xf>
    <xf numFmtId="0" fontId="21" fillId="3" borderId="70" xfId="0" applyFont="1" applyFill="1" applyBorder="1" applyAlignment="1">
      <alignment horizontal="left" vertical="center" wrapText="1"/>
    </xf>
    <xf numFmtId="0" fontId="21" fillId="3" borderId="70" xfId="0" applyFont="1" applyFill="1" applyBorder="1" applyAlignment="1">
      <alignment horizontal="right" vertical="center"/>
    </xf>
    <xf numFmtId="0" fontId="21" fillId="3" borderId="71" xfId="0" applyFont="1" applyFill="1" applyBorder="1" applyAlignment="1">
      <alignment vertical="center" wrapText="1"/>
    </xf>
    <xf numFmtId="0" fontId="21" fillId="3" borderId="71" xfId="0" applyFont="1" applyFill="1" applyBorder="1" applyAlignment="1">
      <alignment horizontal="right" vertical="center"/>
    </xf>
    <xf numFmtId="0" fontId="21" fillId="0" borderId="0" xfId="0" applyFont="1" applyAlignment="1">
      <alignment vertical="center" wrapText="1"/>
    </xf>
    <xf numFmtId="0" fontId="10" fillId="0" borderId="0" xfId="0" applyFont="1" applyAlignment="1">
      <alignment vertical="top" wrapText="1"/>
    </xf>
    <xf numFmtId="0" fontId="10" fillId="0" borderId="0" xfId="0" applyFont="1" applyAlignment="1">
      <alignment wrapText="1"/>
    </xf>
    <xf numFmtId="0" fontId="23" fillId="0" borderId="0" xfId="0" applyFont="1" applyAlignment="1">
      <alignment wrapText="1"/>
    </xf>
    <xf numFmtId="0" fontId="23" fillId="0" borderId="0" xfId="0" applyFont="1"/>
    <xf numFmtId="0" fontId="10" fillId="0" borderId="74" xfId="0" applyFont="1" applyBorder="1" applyAlignment="1">
      <alignment horizontal="center" vertical="center" wrapText="1"/>
    </xf>
    <xf numFmtId="0" fontId="10" fillId="0" borderId="75" xfId="0" applyFont="1" applyBorder="1" applyAlignment="1">
      <alignment horizontal="center" vertical="center" wrapText="1"/>
    </xf>
    <xf numFmtId="0" fontId="10" fillId="6" borderId="75" xfId="0" applyFont="1" applyFill="1" applyBorder="1" applyAlignment="1">
      <alignment horizontal="center" vertical="center" textRotation="90" wrapText="1"/>
    </xf>
    <xf numFmtId="0" fontId="10" fillId="3" borderId="75" xfId="0" applyFont="1" applyFill="1" applyBorder="1" applyAlignment="1">
      <alignment horizontal="center" vertical="center" textRotation="90" wrapText="1"/>
    </xf>
    <xf numFmtId="0" fontId="10" fillId="7" borderId="75" xfId="0" applyFont="1" applyFill="1" applyBorder="1" applyAlignment="1">
      <alignment horizontal="center" vertical="center" textRotation="90" wrapText="1"/>
    </xf>
    <xf numFmtId="0" fontId="10" fillId="0" borderId="75" xfId="0" applyFont="1" applyBorder="1" applyAlignment="1">
      <alignment horizontal="center" vertical="center" textRotation="90" wrapText="1"/>
    </xf>
    <xf numFmtId="0" fontId="10" fillId="0" borderId="76" xfId="0" applyFont="1" applyBorder="1" applyAlignment="1">
      <alignment horizontal="center" vertical="center" wrapText="1"/>
    </xf>
    <xf numFmtId="0" fontId="10" fillId="0" borderId="77" xfId="0" applyFont="1" applyBorder="1" applyAlignment="1">
      <alignment horizontal="center" vertical="center" textRotation="90" wrapText="1"/>
    </xf>
    <xf numFmtId="0" fontId="10" fillId="0" borderId="27" xfId="0" applyFont="1" applyBorder="1" applyAlignment="1">
      <alignment vertical="center" wrapText="1"/>
    </xf>
    <xf numFmtId="0" fontId="10" fillId="0" borderId="78" xfId="0" applyFont="1" applyBorder="1" applyAlignment="1">
      <alignment vertical="center" wrapText="1"/>
    </xf>
    <xf numFmtId="1" fontId="10" fillId="6" borderId="78" xfId="0" applyNumberFormat="1" applyFont="1" applyFill="1" applyBorder="1" applyAlignment="1">
      <alignment horizontal="center" vertical="center"/>
    </xf>
    <xf numFmtId="1" fontId="10" fillId="3" borderId="78" xfId="0" applyNumberFormat="1" applyFont="1" applyFill="1" applyBorder="1" applyAlignment="1">
      <alignment horizontal="center" vertical="center"/>
    </xf>
    <xf numFmtId="1" fontId="10" fillId="7" borderId="78" xfId="0" applyNumberFormat="1" applyFont="1" applyFill="1" applyBorder="1" applyAlignment="1">
      <alignment horizontal="center" vertical="center"/>
    </xf>
    <xf numFmtId="1" fontId="10" fillId="0" borderId="78" xfId="0" applyNumberFormat="1" applyFont="1" applyBorder="1" applyAlignment="1">
      <alignment horizontal="center" vertical="center"/>
    </xf>
    <xf numFmtId="0" fontId="10" fillId="0" borderId="8" xfId="0" applyFont="1" applyBorder="1" applyAlignment="1">
      <alignment vertical="center" wrapText="1"/>
    </xf>
    <xf numFmtId="1" fontId="10" fillId="0" borderId="79" xfId="0" applyNumberFormat="1" applyFont="1" applyBorder="1" applyAlignment="1">
      <alignment horizontal="center" vertical="center"/>
    </xf>
    <xf numFmtId="0" fontId="10" fillId="0" borderId="29" xfId="0" applyFont="1" applyBorder="1" applyAlignment="1">
      <alignment vertical="center" wrapText="1"/>
    </xf>
    <xf numFmtId="0" fontId="10" fillId="0" borderId="1" xfId="0" applyFont="1" applyBorder="1" applyAlignment="1">
      <alignment vertical="center" wrapText="1"/>
    </xf>
    <xf numFmtId="1" fontId="10" fillId="6" borderId="1" xfId="0" applyNumberFormat="1" applyFont="1" applyFill="1" applyBorder="1" applyAlignment="1">
      <alignment horizontal="center" vertical="center"/>
    </xf>
    <xf numFmtId="1" fontId="10" fillId="3" borderId="1" xfId="0" applyNumberFormat="1" applyFont="1" applyFill="1" applyBorder="1" applyAlignment="1">
      <alignment horizontal="center" vertical="center"/>
    </xf>
    <xf numFmtId="1" fontId="10" fillId="7" borderId="1" xfId="0" applyNumberFormat="1" applyFont="1" applyFill="1" applyBorder="1" applyAlignment="1">
      <alignment horizontal="center" vertical="center"/>
    </xf>
    <xf numFmtId="1" fontId="10" fillId="0" borderId="80" xfId="0" applyNumberFormat="1" applyFont="1" applyBorder="1" applyAlignment="1">
      <alignment horizontal="center" vertical="center"/>
    </xf>
    <xf numFmtId="0" fontId="10" fillId="0" borderId="15" xfId="0" applyFont="1" applyBorder="1" applyAlignment="1">
      <alignment vertical="center" wrapText="1"/>
    </xf>
    <xf numFmtId="1" fontId="10" fillId="0" borderId="81" xfId="0" applyNumberFormat="1" applyFont="1" applyBorder="1" applyAlignment="1">
      <alignment horizontal="center" vertical="center"/>
    </xf>
    <xf numFmtId="0" fontId="25" fillId="0" borderId="0" xfId="0" applyFont="1"/>
    <xf numFmtId="0" fontId="2" fillId="0" borderId="63" xfId="0" applyFont="1" applyBorder="1" applyAlignment="1">
      <alignment horizontal="center" vertical="center"/>
    </xf>
    <xf numFmtId="0" fontId="26" fillId="5" borderId="1" xfId="0" applyFont="1" applyFill="1" applyBorder="1" applyAlignment="1">
      <alignment horizontal="center" vertical="center" wrapText="1"/>
    </xf>
    <xf numFmtId="0" fontId="2" fillId="8" borderId="60" xfId="0" applyFont="1" applyFill="1" applyBorder="1" applyAlignment="1">
      <alignment horizontal="center" vertical="center" wrapText="1"/>
    </xf>
    <xf numFmtId="0" fontId="10" fillId="0" borderId="31" xfId="0" applyFont="1" applyBorder="1" applyAlignment="1">
      <alignment vertical="center" wrapText="1"/>
    </xf>
    <xf numFmtId="0" fontId="26" fillId="9" borderId="1" xfId="0" applyFont="1" applyFill="1" applyBorder="1" applyAlignment="1">
      <alignment horizontal="center" vertical="center" wrapText="1"/>
    </xf>
    <xf numFmtId="0" fontId="10" fillId="0" borderId="35" xfId="0" applyFont="1" applyBorder="1" applyAlignment="1">
      <alignment vertical="center" wrapText="1"/>
    </xf>
    <xf numFmtId="1" fontId="10" fillId="6" borderId="35" xfId="0" applyNumberFormat="1" applyFont="1" applyFill="1" applyBorder="1" applyAlignment="1">
      <alignment horizontal="center" vertical="center"/>
    </xf>
    <xf numFmtId="1" fontId="10" fillId="3" borderId="35" xfId="0" applyNumberFormat="1" applyFont="1" applyFill="1" applyBorder="1" applyAlignment="1">
      <alignment horizontal="center" vertical="center"/>
    </xf>
    <xf numFmtId="0" fontId="2" fillId="0" borderId="0" xfId="0" applyFont="1" applyAlignment="1">
      <alignment horizontal="center" vertical="center" wrapText="1"/>
    </xf>
    <xf numFmtId="1" fontId="10" fillId="7" borderId="35" xfId="0" applyNumberFormat="1" applyFont="1" applyFill="1" applyBorder="1" applyAlignment="1">
      <alignment horizontal="center" vertical="center"/>
    </xf>
    <xf numFmtId="0" fontId="26" fillId="10" borderId="1" xfId="0" applyFont="1" applyFill="1" applyBorder="1" applyAlignment="1">
      <alignment horizontal="center" vertical="center" wrapText="1"/>
    </xf>
    <xf numFmtId="1" fontId="10" fillId="0" borderId="82" xfId="0" applyNumberFormat="1" applyFont="1" applyBorder="1" applyAlignment="1">
      <alignment horizontal="center" vertical="center"/>
    </xf>
    <xf numFmtId="0" fontId="10" fillId="0" borderId="22" xfId="0" applyFont="1" applyBorder="1" applyAlignment="1">
      <alignment vertical="center" wrapText="1"/>
    </xf>
    <xf numFmtId="1" fontId="10" fillId="0" borderId="83" xfId="0" applyNumberFormat="1" applyFont="1" applyBorder="1" applyAlignment="1">
      <alignment horizontal="center" vertical="center"/>
    </xf>
    <xf numFmtId="0" fontId="26" fillId="8"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 fillId="8" borderId="60" xfId="0" applyFont="1" applyFill="1" applyBorder="1"/>
    <xf numFmtId="0" fontId="2" fillId="3" borderId="69" xfId="0" applyFont="1" applyFill="1" applyBorder="1"/>
    <xf numFmtId="0" fontId="2" fillId="3" borderId="70" xfId="0" applyFont="1" applyFill="1" applyBorder="1"/>
    <xf numFmtId="0" fontId="2" fillId="3" borderId="71" xfId="0" applyFont="1" applyFill="1" applyBorder="1"/>
    <xf numFmtId="0" fontId="2" fillId="8" borderId="85" xfId="0" applyFont="1" applyFill="1" applyBorder="1"/>
    <xf numFmtId="0" fontId="2" fillId="8" borderId="87" xfId="0" applyFont="1" applyFill="1" applyBorder="1"/>
    <xf numFmtId="0" fontId="2" fillId="8" borderId="88" xfId="0" applyFont="1" applyFill="1" applyBorder="1"/>
    <xf numFmtId="0" fontId="2" fillId="8" borderId="89" xfId="0" applyFont="1" applyFill="1" applyBorder="1"/>
    <xf numFmtId="0" fontId="2" fillId="8" borderId="91" xfId="0" applyFont="1" applyFill="1" applyBorder="1"/>
    <xf numFmtId="0" fontId="2" fillId="8" borderId="97" xfId="0" applyFont="1" applyFill="1" applyBorder="1"/>
    <xf numFmtId="0" fontId="2" fillId="8" borderId="98" xfId="0" applyFont="1" applyFill="1" applyBorder="1"/>
    <xf numFmtId="0" fontId="2" fillId="8" borderId="99" xfId="0" applyFont="1" applyFill="1" applyBorder="1"/>
    <xf numFmtId="0" fontId="10" fillId="8" borderId="100" xfId="0" applyFont="1" applyFill="1" applyBorder="1"/>
    <xf numFmtId="0" fontId="2" fillId="8" borderId="101" xfId="0" applyFont="1" applyFill="1" applyBorder="1"/>
    <xf numFmtId="0" fontId="2" fillId="8" borderId="102" xfId="0" applyFont="1" applyFill="1" applyBorder="1"/>
    <xf numFmtId="0" fontId="2" fillId="8" borderId="103" xfId="0" applyFont="1" applyFill="1" applyBorder="1"/>
    <xf numFmtId="0" fontId="2" fillId="8" borderId="104" xfId="0" applyFont="1" applyFill="1" applyBorder="1"/>
    <xf numFmtId="0" fontId="2" fillId="8" borderId="105" xfId="0" applyFont="1" applyFill="1" applyBorder="1"/>
    <xf numFmtId="0" fontId="2" fillId="8" borderId="60" xfId="0" applyFont="1" applyFill="1" applyBorder="1" applyAlignment="1">
      <alignment horizontal="center"/>
    </xf>
    <xf numFmtId="0" fontId="2" fillId="8" borderId="106" xfId="0" applyFont="1" applyFill="1" applyBorder="1"/>
    <xf numFmtId="0" fontId="23" fillId="8" borderId="60" xfId="0" applyFont="1" applyFill="1" applyBorder="1" applyAlignment="1">
      <alignment horizontal="center"/>
    </xf>
    <xf numFmtId="0" fontId="28" fillId="0" borderId="0" xfId="0" applyFont="1"/>
    <xf numFmtId="0" fontId="21" fillId="3" borderId="69" xfId="0" applyFont="1" applyFill="1" applyBorder="1" applyAlignment="1">
      <alignment horizontal="left" vertical="center"/>
    </xf>
    <xf numFmtId="0" fontId="2" fillId="8" borderId="107" xfId="0" applyFont="1" applyFill="1" applyBorder="1"/>
    <xf numFmtId="0" fontId="2" fillId="8" borderId="108" xfId="0" applyFont="1" applyFill="1" applyBorder="1"/>
    <xf numFmtId="0" fontId="2" fillId="8" borderId="100" xfId="0" applyFont="1" applyFill="1" applyBorder="1"/>
    <xf numFmtId="0" fontId="2" fillId="8" borderId="106" xfId="0" applyFont="1" applyFill="1" applyBorder="1" applyAlignment="1">
      <alignment horizontal="left"/>
    </xf>
    <xf numFmtId="0" fontId="21" fillId="3" borderId="71" xfId="0" applyFont="1" applyFill="1" applyBorder="1" applyAlignment="1">
      <alignment horizontal="left" vertical="center" wrapText="1"/>
    </xf>
    <xf numFmtId="0" fontId="29" fillId="8" borderId="105" xfId="0" applyFont="1" applyFill="1" applyBorder="1"/>
    <xf numFmtId="0" fontId="29" fillId="8" borderId="60" xfId="0" applyFont="1" applyFill="1" applyBorder="1"/>
    <xf numFmtId="0" fontId="29" fillId="8" borderId="106" xfId="0" applyFont="1" applyFill="1" applyBorder="1"/>
    <xf numFmtId="0" fontId="21" fillId="0" borderId="0" xfId="0" applyFont="1" applyAlignment="1">
      <alignment horizontal="left" wrapText="1"/>
    </xf>
    <xf numFmtId="0" fontId="2" fillId="8" borderId="110" xfId="0" applyFont="1" applyFill="1" applyBorder="1"/>
    <xf numFmtId="0" fontId="2" fillId="8" borderId="111" xfId="0" applyFont="1" applyFill="1" applyBorder="1" applyAlignment="1">
      <alignment horizontal="left"/>
    </xf>
    <xf numFmtId="0" fontId="2" fillId="8" borderId="112" xfId="0" applyFont="1" applyFill="1" applyBorder="1"/>
    <xf numFmtId="0" fontId="26" fillId="8" borderId="60" xfId="0" applyFont="1" applyFill="1" applyBorder="1" applyAlignment="1">
      <alignment horizontal="center" vertical="center" wrapText="1"/>
    </xf>
    <xf numFmtId="0" fontId="2" fillId="8" borderId="113" xfId="0" applyFont="1" applyFill="1" applyBorder="1"/>
    <xf numFmtId="0" fontId="2" fillId="8" borderId="111" xfId="0" applyFont="1" applyFill="1" applyBorder="1"/>
    <xf numFmtId="0" fontId="2" fillId="8" borderId="114" xfId="0" applyFont="1" applyFill="1" applyBorder="1"/>
    <xf numFmtId="0" fontId="23"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16" fillId="8" borderId="85" xfId="0" applyFont="1" applyFill="1" applyBorder="1"/>
    <xf numFmtId="0" fontId="16" fillId="8" borderId="87" xfId="0" applyFont="1" applyFill="1" applyBorder="1"/>
    <xf numFmtId="0" fontId="16" fillId="8" borderId="88" xfId="0" applyFont="1" applyFill="1" applyBorder="1"/>
    <xf numFmtId="0" fontId="16" fillId="8" borderId="100" xfId="0" applyFont="1" applyFill="1" applyBorder="1"/>
    <xf numFmtId="0" fontId="16" fillId="8" borderId="102" xfId="0" applyFont="1" applyFill="1" applyBorder="1"/>
    <xf numFmtId="0" fontId="16" fillId="8" borderId="101" xfId="0" applyFont="1" applyFill="1" applyBorder="1"/>
    <xf numFmtId="0" fontId="16" fillId="8" borderId="103" xfId="0" applyFont="1" applyFill="1" applyBorder="1"/>
    <xf numFmtId="0" fontId="16" fillId="8" borderId="104" xfId="0" applyFont="1" applyFill="1" applyBorder="1"/>
    <xf numFmtId="0" fontId="16" fillId="8" borderId="89" xfId="0" applyFont="1" applyFill="1" applyBorder="1" applyAlignment="1">
      <alignment vertical="top" wrapText="1"/>
    </xf>
    <xf numFmtId="0" fontId="16" fillId="8" borderId="105" xfId="0" applyFont="1" applyFill="1" applyBorder="1" applyAlignment="1">
      <alignment vertical="top" wrapText="1"/>
    </xf>
    <xf numFmtId="0" fontId="16" fillId="8" borderId="105" xfId="0" applyFont="1" applyFill="1" applyBorder="1" applyAlignment="1">
      <alignment horizontal="center" vertical="top" wrapText="1"/>
    </xf>
    <xf numFmtId="0" fontId="16" fillId="8" borderId="124" xfId="0" applyFont="1" applyFill="1" applyBorder="1" applyAlignment="1">
      <alignment vertical="top" wrapText="1"/>
    </xf>
    <xf numFmtId="0" fontId="16" fillId="8" borderId="110" xfId="0" applyFont="1" applyFill="1" applyBorder="1" applyAlignment="1">
      <alignment vertical="top" wrapText="1"/>
    </xf>
    <xf numFmtId="0" fontId="16" fillId="8" borderId="113" xfId="0" applyFont="1" applyFill="1" applyBorder="1" applyAlignment="1">
      <alignment vertical="top" wrapText="1"/>
    </xf>
    <xf numFmtId="0" fontId="16" fillId="8" borderId="113" xfId="0" applyFont="1" applyFill="1" applyBorder="1" applyAlignment="1">
      <alignment horizontal="center" vertical="top" wrapText="1"/>
    </xf>
    <xf numFmtId="0" fontId="16" fillId="8" borderId="125" xfId="0" applyFont="1" applyFill="1" applyBorder="1" applyAlignment="1">
      <alignment vertical="top" wrapText="1"/>
    </xf>
    <xf numFmtId="0" fontId="2" fillId="4" borderId="60" xfId="0" applyFont="1" applyFill="1" applyBorder="1"/>
    <xf numFmtId="0" fontId="31" fillId="3" borderId="27" xfId="0" applyFont="1" applyFill="1" applyBorder="1" applyAlignment="1">
      <alignment vertical="center"/>
    </xf>
    <xf numFmtId="0" fontId="31" fillId="3" borderId="78" xfId="0" applyFont="1" applyFill="1" applyBorder="1" applyAlignment="1">
      <alignment vertical="center"/>
    </xf>
    <xf numFmtId="0" fontId="30" fillId="3" borderId="78" xfId="0" applyFont="1" applyFill="1" applyBorder="1" applyAlignment="1">
      <alignment horizontal="right" vertical="center"/>
    </xf>
    <xf numFmtId="0" fontId="31" fillId="0" borderId="0" xfId="0" applyFont="1" applyAlignment="1">
      <alignment vertical="center"/>
    </xf>
    <xf numFmtId="0" fontId="31" fillId="0" borderId="0" xfId="0" applyFont="1"/>
    <xf numFmtId="0" fontId="30" fillId="0" borderId="0" xfId="0" applyFont="1" applyAlignment="1">
      <alignment horizontal="right"/>
    </xf>
    <xf numFmtId="0" fontId="32" fillId="0" borderId="0" xfId="0" applyFont="1" applyAlignment="1">
      <alignment horizontal="right"/>
    </xf>
    <xf numFmtId="0" fontId="30" fillId="0" borderId="0" xfId="0" applyFont="1"/>
    <xf numFmtId="0" fontId="33" fillId="0" borderId="0" xfId="0" applyFont="1" applyAlignment="1">
      <alignment horizontal="right"/>
    </xf>
    <xf numFmtId="0" fontId="33" fillId="0" borderId="129" xfId="0" applyFont="1" applyBorder="1" applyAlignment="1">
      <alignment horizontal="left"/>
    </xf>
    <xf numFmtId="0" fontId="33" fillId="0" borderId="129" xfId="0" applyFont="1" applyBorder="1"/>
    <xf numFmtId="0" fontId="33" fillId="0" borderId="0" xfId="0" applyFont="1"/>
    <xf numFmtId="0" fontId="32" fillId="0" borderId="0" xfId="0" applyFont="1"/>
    <xf numFmtId="0" fontId="33" fillId="0" borderId="39" xfId="0" applyFont="1" applyBorder="1" applyAlignment="1">
      <alignment horizontal="center"/>
    </xf>
    <xf numFmtId="0" fontId="32" fillId="0" borderId="0" xfId="0" applyFont="1" applyAlignment="1">
      <alignment horizontal="center"/>
    </xf>
    <xf numFmtId="0" fontId="31" fillId="11" borderId="60" xfId="0" applyFont="1" applyFill="1" applyBorder="1"/>
    <xf numFmtId="0" fontId="31" fillId="11" borderId="85" xfId="0" applyFont="1" applyFill="1" applyBorder="1"/>
    <xf numFmtId="0" fontId="31" fillId="11" borderId="87" xfId="0" applyFont="1" applyFill="1" applyBorder="1"/>
    <xf numFmtId="0" fontId="31" fillId="11" borderId="88" xfId="0" applyFont="1" applyFill="1" applyBorder="1"/>
    <xf numFmtId="166" fontId="33" fillId="0" borderId="130" xfId="0" applyNumberFormat="1" applyFont="1" applyBorder="1" applyAlignment="1">
      <alignment horizontal="center"/>
    </xf>
    <xf numFmtId="167" fontId="33" fillId="0" borderId="131" xfId="0" applyNumberFormat="1" applyFont="1" applyBorder="1" applyAlignment="1">
      <alignment horizontal="center"/>
    </xf>
    <xf numFmtId="0" fontId="34" fillId="11" borderId="60" xfId="0" applyFont="1" applyFill="1" applyBorder="1" applyAlignment="1">
      <alignment horizontal="center"/>
    </xf>
    <xf numFmtId="0" fontId="31" fillId="11" borderId="89" xfId="0" applyFont="1" applyFill="1" applyBorder="1" applyAlignment="1">
      <alignment horizontal="center"/>
    </xf>
    <xf numFmtId="0" fontId="31" fillId="11" borderId="60" xfId="0" applyFont="1" applyFill="1" applyBorder="1" applyAlignment="1">
      <alignment horizontal="center"/>
    </xf>
    <xf numFmtId="0" fontId="31" fillId="11" borderId="91" xfId="0" applyFont="1" applyFill="1" applyBorder="1" applyAlignment="1">
      <alignment horizontal="center"/>
    </xf>
    <xf numFmtId="0" fontId="31" fillId="0" borderId="0" xfId="0" applyFont="1" applyAlignment="1">
      <alignment horizontal="center"/>
    </xf>
    <xf numFmtId="0" fontId="35" fillId="11" borderId="60" xfId="0" applyFont="1" applyFill="1" applyBorder="1" applyAlignment="1">
      <alignment horizontal="center"/>
    </xf>
    <xf numFmtId="0" fontId="36" fillId="11" borderId="60" xfId="0" applyFont="1" applyFill="1" applyBorder="1" applyAlignment="1">
      <alignment horizontal="center"/>
    </xf>
    <xf numFmtId="0" fontId="37" fillId="11" borderId="89" xfId="0" applyFont="1" applyFill="1" applyBorder="1" applyAlignment="1">
      <alignment horizontal="center"/>
    </xf>
    <xf numFmtId="0" fontId="31" fillId="11" borderId="89" xfId="0" applyFont="1" applyFill="1" applyBorder="1"/>
    <xf numFmtId="0" fontId="31" fillId="11" borderId="91" xfId="0" applyFont="1" applyFill="1" applyBorder="1"/>
    <xf numFmtId="168" fontId="33" fillId="0" borderId="0" xfId="0" applyNumberFormat="1" applyFont="1" applyAlignment="1">
      <alignment horizontal="center"/>
    </xf>
    <xf numFmtId="0" fontId="31" fillId="11" borderId="89" xfId="0" applyFont="1" applyFill="1" applyBorder="1" applyAlignment="1">
      <alignment horizontal="left"/>
    </xf>
    <xf numFmtId="0" fontId="31" fillId="11" borderId="60" xfId="0" applyFont="1" applyFill="1" applyBorder="1" applyAlignment="1">
      <alignment horizontal="left"/>
    </xf>
    <xf numFmtId="0" fontId="31" fillId="11" borderId="60" xfId="0" applyFont="1" applyFill="1" applyBorder="1" applyAlignment="1">
      <alignment horizontal="right"/>
    </xf>
    <xf numFmtId="168" fontId="31" fillId="11" borderId="60" xfId="0" applyNumberFormat="1" applyFont="1" applyFill="1" applyBorder="1" applyAlignment="1">
      <alignment horizontal="center"/>
    </xf>
    <xf numFmtId="168" fontId="33" fillId="0" borderId="0" xfId="0" applyNumberFormat="1" applyFont="1"/>
    <xf numFmtId="0" fontId="31" fillId="11" borderId="137" xfId="0" applyFont="1" applyFill="1" applyBorder="1"/>
    <xf numFmtId="0" fontId="31" fillId="11" borderId="138" xfId="0" applyFont="1" applyFill="1" applyBorder="1"/>
    <xf numFmtId="0" fontId="31" fillId="11" borderId="138" xfId="0" applyFont="1" applyFill="1" applyBorder="1" applyAlignment="1">
      <alignment horizontal="right"/>
    </xf>
    <xf numFmtId="0" fontId="31" fillId="11" borderId="142" xfId="0" applyFont="1" applyFill="1" applyBorder="1" applyAlignment="1">
      <alignment horizontal="left"/>
    </xf>
    <xf numFmtId="0" fontId="31" fillId="0" borderId="0" xfId="0" applyFont="1" applyAlignment="1">
      <alignment horizontal="left"/>
    </xf>
    <xf numFmtId="0" fontId="31" fillId="11" borderId="89" xfId="0" applyFont="1" applyFill="1" applyBorder="1" applyAlignment="1">
      <alignment horizontal="left" wrapText="1"/>
    </xf>
    <xf numFmtId="0" fontId="31" fillId="11" borderId="60" xfId="0" applyFont="1" applyFill="1" applyBorder="1" applyAlignment="1">
      <alignment horizontal="left" wrapText="1"/>
    </xf>
    <xf numFmtId="0" fontId="31" fillId="11" borderId="147" xfId="0" applyFont="1" applyFill="1" applyBorder="1" applyAlignment="1">
      <alignment horizontal="right"/>
    </xf>
    <xf numFmtId="0" fontId="39" fillId="11" borderId="89" xfId="0" applyFont="1" applyFill="1" applyBorder="1" applyAlignment="1">
      <alignment horizontal="center"/>
    </xf>
    <xf numFmtId="168" fontId="40" fillId="11" borderId="60" xfId="0" applyNumberFormat="1" applyFont="1" applyFill="1" applyBorder="1" applyAlignment="1">
      <alignment horizontal="center"/>
    </xf>
    <xf numFmtId="0" fontId="30" fillId="11" borderId="60" xfId="0" applyFont="1" applyFill="1" applyBorder="1" applyAlignment="1">
      <alignment horizontal="left"/>
    </xf>
    <xf numFmtId="0" fontId="31" fillId="11" borderId="91" xfId="0" applyFont="1" applyFill="1" applyBorder="1" applyAlignment="1">
      <alignment horizontal="left"/>
    </xf>
    <xf numFmtId="0" fontId="41" fillId="11" borderId="60" xfId="0" applyFont="1" applyFill="1" applyBorder="1" applyAlignment="1">
      <alignment horizontal="left"/>
    </xf>
    <xf numFmtId="0" fontId="31" fillId="11" borderId="89" xfId="0" applyFont="1" applyFill="1" applyBorder="1" applyAlignment="1">
      <alignment horizontal="right"/>
    </xf>
    <xf numFmtId="2" fontId="31" fillId="11" borderId="60" xfId="0" applyNumberFormat="1" applyFont="1" applyFill="1" applyBorder="1" applyAlignment="1">
      <alignment horizontal="center"/>
    </xf>
    <xf numFmtId="0" fontId="31" fillId="11" borderId="150" xfId="0" applyFont="1" applyFill="1" applyBorder="1" applyAlignment="1">
      <alignment horizontal="right"/>
    </xf>
    <xf numFmtId="168" fontId="31" fillId="11" borderId="151" xfId="0" applyNumberFormat="1" applyFont="1" applyFill="1" applyBorder="1"/>
    <xf numFmtId="168" fontId="31" fillId="11" borderId="151" xfId="0" applyNumberFormat="1" applyFont="1" applyFill="1" applyBorder="1" applyAlignment="1">
      <alignment horizontal="right"/>
    </xf>
    <xf numFmtId="0" fontId="31" fillId="11" borderId="151" xfId="0" applyFont="1" applyFill="1" applyBorder="1"/>
    <xf numFmtId="2" fontId="31" fillId="11" borderId="151" xfId="0" applyNumberFormat="1" applyFont="1" applyFill="1" applyBorder="1" applyAlignment="1">
      <alignment horizontal="center"/>
    </xf>
    <xf numFmtId="0" fontId="31" fillId="11" borderId="150" xfId="0" applyFont="1" applyFill="1" applyBorder="1"/>
    <xf numFmtId="0" fontId="2" fillId="0" borderId="155" xfId="0" applyFont="1" applyBorder="1"/>
    <xf numFmtId="0" fontId="31" fillId="11" borderId="110" xfId="0" applyFont="1" applyFill="1" applyBorder="1"/>
    <xf numFmtId="0" fontId="31" fillId="11" borderId="112" xfId="0" applyFont="1" applyFill="1" applyBorder="1"/>
    <xf numFmtId="0" fontId="31" fillId="11" borderId="114" xfId="0" applyFont="1" applyFill="1" applyBorder="1"/>
    <xf numFmtId="0" fontId="30" fillId="0" borderId="0" xfId="0" applyFont="1" applyAlignment="1">
      <alignment horizontal="center"/>
    </xf>
    <xf numFmtId="168" fontId="31" fillId="0" borderId="0" xfId="0" applyNumberFormat="1" applyFont="1" applyAlignment="1">
      <alignment horizontal="center"/>
    </xf>
    <xf numFmtId="168" fontId="31" fillId="0" borderId="0" xfId="0" applyNumberFormat="1" applyFont="1"/>
    <xf numFmtId="0" fontId="44" fillId="0" borderId="0" xfId="0" applyFont="1" applyAlignment="1">
      <alignment horizontal="center"/>
    </xf>
    <xf numFmtId="0" fontId="45" fillId="0" borderId="0" xfId="0" applyFont="1" applyAlignment="1">
      <alignment horizontal="center"/>
    </xf>
    <xf numFmtId="168" fontId="45" fillId="0" borderId="0" xfId="0" applyNumberFormat="1" applyFont="1" applyAlignment="1">
      <alignment horizontal="center"/>
    </xf>
    <xf numFmtId="0" fontId="45" fillId="0" borderId="0" xfId="0" applyFont="1"/>
    <xf numFmtId="0" fontId="46" fillId="0" borderId="0" xfId="0" applyFont="1" applyAlignment="1">
      <alignment horizontal="right"/>
    </xf>
    <xf numFmtId="168" fontId="47" fillId="0" borderId="0" xfId="0" applyNumberFormat="1" applyFont="1" applyAlignment="1">
      <alignment horizontal="center"/>
    </xf>
    <xf numFmtId="1" fontId="45" fillId="0" borderId="0" xfId="0" applyNumberFormat="1" applyFont="1" applyAlignment="1">
      <alignment horizontal="center"/>
    </xf>
    <xf numFmtId="0" fontId="46" fillId="0" borderId="0" xfId="0" applyFont="1" applyAlignment="1">
      <alignment horizontal="center"/>
    </xf>
    <xf numFmtId="1" fontId="46" fillId="0" borderId="0" xfId="0" applyNumberFormat="1" applyFont="1" applyAlignment="1">
      <alignment horizontal="center"/>
    </xf>
    <xf numFmtId="49" fontId="46" fillId="0" borderId="0" xfId="0" applyNumberFormat="1" applyFont="1" applyAlignment="1">
      <alignment horizontal="center"/>
    </xf>
    <xf numFmtId="168" fontId="46" fillId="0" borderId="0" xfId="0" applyNumberFormat="1" applyFont="1" applyAlignment="1">
      <alignment horizontal="right"/>
    </xf>
    <xf numFmtId="0" fontId="47" fillId="0" borderId="0" xfId="0" applyFont="1" applyAlignment="1">
      <alignment horizontal="center"/>
    </xf>
    <xf numFmtId="2" fontId="45" fillId="0" borderId="0" xfId="0" applyNumberFormat="1" applyFont="1" applyAlignment="1">
      <alignment horizontal="center"/>
    </xf>
    <xf numFmtId="0" fontId="45" fillId="0" borderId="0" xfId="0" applyFont="1" applyAlignment="1">
      <alignment horizontal="right"/>
    </xf>
    <xf numFmtId="168" fontId="45" fillId="0" borderId="0" xfId="0" applyNumberFormat="1" applyFont="1" applyAlignment="1">
      <alignment horizontal="left"/>
    </xf>
    <xf numFmtId="168" fontId="45" fillId="0" borderId="0" xfId="0" applyNumberFormat="1" applyFont="1"/>
    <xf numFmtId="168" fontId="30" fillId="0" borderId="0" xfId="0" applyNumberFormat="1" applyFont="1" applyAlignment="1">
      <alignment horizontal="right"/>
    </xf>
    <xf numFmtId="168" fontId="31" fillId="0" borderId="0" xfId="0" applyNumberFormat="1" applyFont="1" applyAlignment="1">
      <alignment horizontal="left"/>
    </xf>
    <xf numFmtId="0" fontId="16" fillId="8" borderId="60" xfId="0" applyFont="1" applyFill="1" applyBorder="1"/>
    <xf numFmtId="0" fontId="49" fillId="8" borderId="60" xfId="0" applyFont="1" applyFill="1" applyBorder="1"/>
    <xf numFmtId="0" fontId="50" fillId="8" borderId="60" xfId="0" applyFont="1" applyFill="1" applyBorder="1"/>
    <xf numFmtId="0" fontId="50" fillId="8" borderId="60" xfId="0" applyFont="1" applyFill="1" applyBorder="1" applyAlignment="1">
      <alignment horizontal="center"/>
    </xf>
    <xf numFmtId="0" fontId="16" fillId="8" borderId="60" xfId="0" applyFont="1" applyFill="1" applyBorder="1" applyAlignment="1">
      <alignment horizontal="left"/>
    </xf>
    <xf numFmtId="0" fontId="16" fillId="8" borderId="60" xfId="0" applyFont="1" applyFill="1" applyBorder="1" applyAlignment="1">
      <alignment horizontal="center"/>
    </xf>
    <xf numFmtId="0" fontId="21" fillId="8" borderId="1" xfId="0" applyFont="1" applyFill="1" applyBorder="1" applyAlignment="1">
      <alignment horizontal="center"/>
    </xf>
    <xf numFmtId="0" fontId="21" fillId="10" borderId="1" xfId="0" applyFont="1" applyFill="1" applyBorder="1" applyAlignment="1">
      <alignment horizontal="center"/>
    </xf>
    <xf numFmtId="0" fontId="21" fillId="8" borderId="1" xfId="0" applyFont="1" applyFill="1" applyBorder="1" applyAlignment="1">
      <alignment horizontal="center" wrapText="1"/>
    </xf>
    <xf numFmtId="0" fontId="10" fillId="8" borderId="1" xfId="0" applyFont="1" applyFill="1" applyBorder="1" applyAlignment="1">
      <alignment horizontal="center"/>
    </xf>
    <xf numFmtId="0" fontId="10" fillId="10" borderId="1" xfId="0" applyFont="1" applyFill="1" applyBorder="1" applyAlignment="1">
      <alignment horizontal="center"/>
    </xf>
    <xf numFmtId="0" fontId="10" fillId="8" borderId="60" xfId="0" applyFont="1" applyFill="1" applyBorder="1"/>
    <xf numFmtId="0" fontId="10" fillId="8" borderId="60" xfId="0" applyFont="1" applyFill="1" applyBorder="1" applyAlignment="1">
      <alignment horizontal="center"/>
    </xf>
    <xf numFmtId="0" fontId="27" fillId="8" borderId="60" xfId="0" applyFont="1" applyFill="1" applyBorder="1"/>
    <xf numFmtId="0" fontId="21" fillId="8" borderId="60" xfId="0" applyFont="1" applyFill="1" applyBorder="1" applyAlignment="1">
      <alignment horizontal="center"/>
    </xf>
    <xf numFmtId="0" fontId="21" fillId="8" borderId="60" xfId="0" applyFont="1" applyFill="1" applyBorder="1" applyAlignment="1">
      <alignment horizontal="center" vertical="center"/>
    </xf>
    <xf numFmtId="0" fontId="21" fillId="8" borderId="101" xfId="0" applyFont="1" applyFill="1" applyBorder="1" applyAlignment="1">
      <alignment horizontal="center"/>
    </xf>
    <xf numFmtId="0" fontId="2" fillId="8" borderId="103" xfId="0" applyFont="1" applyFill="1" applyBorder="1" applyAlignment="1">
      <alignment horizontal="left"/>
    </xf>
    <xf numFmtId="0" fontId="2" fillId="8" borderId="102" xfId="0" applyFont="1" applyFill="1" applyBorder="1" applyAlignment="1">
      <alignment horizontal="left"/>
    </xf>
    <xf numFmtId="0" fontId="2" fillId="8" borderId="101" xfId="0" applyFont="1" applyFill="1" applyBorder="1" applyAlignment="1">
      <alignment horizontal="center"/>
    </xf>
    <xf numFmtId="0" fontId="2" fillId="8" borderId="163" xfId="0" applyFont="1" applyFill="1" applyBorder="1" applyAlignment="1">
      <alignment horizontal="center"/>
    </xf>
    <xf numFmtId="0" fontId="21" fillId="8" borderId="107" xfId="0" applyFont="1" applyFill="1" applyBorder="1" applyAlignment="1">
      <alignment horizontal="center"/>
    </xf>
    <xf numFmtId="0" fontId="2" fillId="8" borderId="108" xfId="0" applyFont="1" applyFill="1" applyBorder="1" applyAlignment="1">
      <alignment horizontal="left"/>
    </xf>
    <xf numFmtId="0" fontId="2" fillId="8" borderId="98" xfId="0" applyFont="1" applyFill="1" applyBorder="1" applyAlignment="1">
      <alignment horizontal="left"/>
    </xf>
    <xf numFmtId="0" fontId="2" fillId="8" borderId="107" xfId="0" applyFont="1" applyFill="1" applyBorder="1" applyAlignment="1">
      <alignment horizontal="center"/>
    </xf>
    <xf numFmtId="169" fontId="2" fillId="8" borderId="165" xfId="0" applyNumberFormat="1" applyFont="1" applyFill="1" applyBorder="1" applyAlignment="1">
      <alignment horizontal="center"/>
    </xf>
    <xf numFmtId="170" fontId="2" fillId="8" borderId="60" xfId="0" applyNumberFormat="1" applyFont="1" applyFill="1" applyBorder="1" applyAlignment="1">
      <alignment horizontal="center"/>
    </xf>
    <xf numFmtId="2" fontId="2" fillId="8" borderId="60" xfId="0" applyNumberFormat="1" applyFont="1" applyFill="1" applyBorder="1" applyAlignment="1">
      <alignment horizontal="center"/>
    </xf>
    <xf numFmtId="0" fontId="2" fillId="8" borderId="1" xfId="0" applyFont="1" applyFill="1" applyBorder="1" applyAlignment="1">
      <alignment horizontal="center"/>
    </xf>
    <xf numFmtId="0" fontId="2" fillId="8" borderId="98" xfId="0" applyFont="1" applyFill="1" applyBorder="1" applyAlignment="1">
      <alignment horizontal="center"/>
    </xf>
    <xf numFmtId="0" fontId="2" fillId="8" borderId="102" xfId="0" applyFont="1" applyFill="1" applyBorder="1" applyAlignment="1">
      <alignment horizontal="right"/>
    </xf>
    <xf numFmtId="0" fontId="50" fillId="11" borderId="85" xfId="0" applyFont="1" applyFill="1" applyBorder="1"/>
    <xf numFmtId="0" fontId="50" fillId="11" borderId="89" xfId="0" applyFont="1" applyFill="1" applyBorder="1"/>
    <xf numFmtId="0" fontId="16" fillId="11" borderId="89" xfId="0" applyFont="1" applyFill="1" applyBorder="1" applyAlignment="1">
      <alignment horizontal="left"/>
    </xf>
    <xf numFmtId="0" fontId="10" fillId="11" borderId="60" xfId="0" applyFont="1" applyFill="1" applyBorder="1" applyAlignment="1">
      <alignment horizontal="center"/>
    </xf>
    <xf numFmtId="0" fontId="50" fillId="11" borderId="60" xfId="0" applyFont="1" applyFill="1" applyBorder="1" applyAlignment="1">
      <alignment horizontal="center"/>
    </xf>
    <xf numFmtId="0" fontId="16" fillId="11" borderId="60" xfId="0" applyFont="1" applyFill="1" applyBorder="1" applyAlignment="1">
      <alignment horizontal="left"/>
    </xf>
    <xf numFmtId="0" fontId="50" fillId="11" borderId="60" xfId="0" applyFont="1" applyFill="1" applyBorder="1" applyAlignment="1">
      <alignment horizontal="left"/>
    </xf>
    <xf numFmtId="0" fontId="50" fillId="11" borderId="91" xfId="0" applyFont="1" applyFill="1" applyBorder="1" applyAlignment="1">
      <alignment horizontal="left"/>
    </xf>
    <xf numFmtId="0" fontId="10" fillId="11" borderId="60" xfId="0" applyFont="1" applyFill="1" applyBorder="1" applyAlignment="1">
      <alignment horizontal="center" vertical="center"/>
    </xf>
    <xf numFmtId="0" fontId="16" fillId="11" borderId="60" xfId="0" applyFont="1" applyFill="1" applyBorder="1" applyAlignment="1">
      <alignment vertical="center"/>
    </xf>
    <xf numFmtId="0" fontId="16" fillId="4" borderId="74" xfId="0" applyFont="1" applyFill="1" applyBorder="1" applyAlignment="1">
      <alignment vertical="center"/>
    </xf>
    <xf numFmtId="0" fontId="16" fillId="8" borderId="89" xfId="0" applyFont="1" applyFill="1" applyBorder="1"/>
    <xf numFmtId="0" fontId="16" fillId="8" borderId="60" xfId="0" applyFont="1" applyFill="1" applyBorder="1" applyAlignment="1">
      <alignment horizontal="left" vertical="top"/>
    </xf>
    <xf numFmtId="0" fontId="16" fillId="8" borderId="91" xfId="0" applyFont="1" applyFill="1" applyBorder="1" applyAlignment="1">
      <alignment horizontal="center"/>
    </xf>
    <xf numFmtId="0" fontId="52" fillId="0" borderId="35" xfId="0" quotePrefix="1" applyFont="1" applyBorder="1" applyAlignment="1">
      <alignment horizontal="center" vertical="center" wrapText="1"/>
    </xf>
    <xf numFmtId="0" fontId="52" fillId="10" borderId="35" xfId="0" applyFont="1" applyFill="1" applyBorder="1" applyAlignment="1">
      <alignment horizontal="center" vertical="center" wrapText="1"/>
    </xf>
    <xf numFmtId="0" fontId="52" fillId="0" borderId="35" xfId="0" applyFont="1" applyBorder="1" applyAlignment="1">
      <alignment horizontal="center" vertical="top"/>
    </xf>
    <xf numFmtId="0" fontId="53" fillId="10" borderId="173" xfId="0" applyFont="1" applyFill="1" applyBorder="1" applyAlignment="1">
      <alignment horizontal="center" wrapText="1"/>
    </xf>
    <xf numFmtId="0" fontId="53" fillId="10" borderId="174" xfId="0" applyFont="1" applyFill="1" applyBorder="1" applyAlignment="1">
      <alignment horizontal="center"/>
    </xf>
    <xf numFmtId="171" fontId="54" fillId="10" borderId="175" xfId="0" applyNumberFormat="1" applyFont="1" applyFill="1" applyBorder="1" applyAlignment="1">
      <alignment horizontal="center"/>
    </xf>
    <xf numFmtId="171" fontId="53" fillId="10" borderId="107" xfId="0" applyNumberFormat="1" applyFont="1" applyFill="1" applyBorder="1" applyAlignment="1">
      <alignment horizontal="center"/>
    </xf>
    <xf numFmtId="172" fontId="53" fillId="10" borderId="107" xfId="0" applyNumberFormat="1" applyFont="1" applyFill="1" applyBorder="1" applyAlignment="1">
      <alignment horizontal="center"/>
    </xf>
    <xf numFmtId="0" fontId="53" fillId="10" borderId="165" xfId="0" applyFont="1" applyFill="1" applyBorder="1" applyAlignment="1">
      <alignment horizontal="center"/>
    </xf>
    <xf numFmtId="171" fontId="16" fillId="10" borderId="1" xfId="0" applyNumberFormat="1" applyFont="1" applyFill="1" applyBorder="1" applyAlignment="1">
      <alignment horizontal="center"/>
    </xf>
    <xf numFmtId="0" fontId="53" fillId="10" borderId="176" xfId="0" applyFont="1" applyFill="1" applyBorder="1" applyAlignment="1">
      <alignment horizontal="center"/>
    </xf>
    <xf numFmtId="0" fontId="16" fillId="0" borderId="37" xfId="0" applyFont="1" applyBorder="1" applyAlignment="1">
      <alignment horizontal="center" wrapText="1"/>
    </xf>
    <xf numFmtId="0" fontId="16" fillId="0" borderId="1" xfId="0" applyFont="1" applyBorder="1" applyAlignment="1">
      <alignment horizontal="center"/>
    </xf>
    <xf numFmtId="171" fontId="52" fillId="0" borderId="1" xfId="0" applyNumberFormat="1" applyFont="1" applyBorder="1" applyAlignment="1">
      <alignment horizontal="center"/>
    </xf>
    <xf numFmtId="0" fontId="16" fillId="10" borderId="107" xfId="0" applyFont="1" applyFill="1" applyBorder="1" applyAlignment="1">
      <alignment horizontal="center"/>
    </xf>
    <xf numFmtId="172" fontId="16" fillId="0" borderId="40" xfId="0" applyNumberFormat="1" applyFont="1" applyBorder="1" applyAlignment="1">
      <alignment horizontal="center"/>
    </xf>
    <xf numFmtId="0" fontId="16" fillId="10" borderId="165" xfId="0" applyFont="1" applyFill="1" applyBorder="1" applyAlignment="1">
      <alignment horizontal="center"/>
    </xf>
    <xf numFmtId="171" fontId="16" fillId="0" borderId="1" xfId="0" applyNumberFormat="1" applyFont="1" applyBorder="1" applyAlignment="1">
      <alignment horizontal="center"/>
    </xf>
    <xf numFmtId="0" fontId="16" fillId="10" borderId="176" xfId="0" applyFont="1" applyFill="1" applyBorder="1" applyAlignment="1">
      <alignment horizontal="center"/>
    </xf>
    <xf numFmtId="0" fontId="16" fillId="0" borderId="172" xfId="0" applyFont="1" applyBorder="1" applyAlignment="1">
      <alignment horizontal="center" wrapText="1"/>
    </xf>
    <xf numFmtId="0" fontId="16" fillId="0" borderId="36" xfId="0" applyFont="1" applyBorder="1" applyAlignment="1">
      <alignment horizontal="center"/>
    </xf>
    <xf numFmtId="171" fontId="52" fillId="0" borderId="82" xfId="0" applyNumberFormat="1" applyFont="1" applyBorder="1" applyAlignment="1">
      <alignment horizontal="center"/>
    </xf>
    <xf numFmtId="172" fontId="16" fillId="0" borderId="128" xfId="0" applyNumberFormat="1" applyFont="1" applyBorder="1" applyAlignment="1">
      <alignment horizontal="center"/>
    </xf>
    <xf numFmtId="0" fontId="56" fillId="8" borderId="102" xfId="0" applyFont="1" applyFill="1" applyBorder="1" applyAlignment="1">
      <alignment horizontal="left"/>
    </xf>
    <xf numFmtId="0" fontId="10" fillId="8" borderId="98" xfId="0" applyFont="1" applyFill="1" applyBorder="1" applyAlignment="1">
      <alignment horizontal="left"/>
    </xf>
    <xf numFmtId="0" fontId="6" fillId="0" borderId="0" xfId="0" applyFont="1"/>
    <xf numFmtId="0" fontId="52" fillId="8" borderId="163" xfId="0" applyFont="1" applyFill="1" applyBorder="1" applyAlignment="1">
      <alignment horizontal="center" vertical="center"/>
    </xf>
    <xf numFmtId="0" fontId="52" fillId="8" borderId="163" xfId="0" quotePrefix="1" applyFont="1" applyFill="1" applyBorder="1" applyAlignment="1">
      <alignment horizontal="center" vertical="center"/>
    </xf>
    <xf numFmtId="0" fontId="6" fillId="0" borderId="0" xfId="0" applyFont="1" applyAlignment="1">
      <alignment horizontal="center" vertical="center"/>
    </xf>
    <xf numFmtId="0" fontId="52" fillId="8" borderId="78" xfId="0" applyFont="1" applyFill="1" applyBorder="1" applyAlignment="1">
      <alignment horizontal="center"/>
    </xf>
    <xf numFmtId="0" fontId="52" fillId="8" borderId="78" xfId="0" applyFont="1" applyFill="1" applyBorder="1" applyAlignment="1">
      <alignment horizontal="left" vertical="top"/>
    </xf>
    <xf numFmtId="0" fontId="52" fillId="8" borderId="79" xfId="0" applyFont="1" applyFill="1" applyBorder="1" applyAlignment="1">
      <alignment horizontal="center"/>
    </xf>
    <xf numFmtId="0" fontId="52" fillId="8" borderId="1" xfId="0" applyFont="1" applyFill="1" applyBorder="1" applyAlignment="1">
      <alignment horizontal="center"/>
    </xf>
    <xf numFmtId="0" fontId="52" fillId="8" borderId="1" xfId="0" applyFont="1" applyFill="1" applyBorder="1" applyAlignment="1">
      <alignment horizontal="left" vertical="top"/>
    </xf>
    <xf numFmtId="0" fontId="52" fillId="8" borderId="181" xfId="0" applyFont="1" applyFill="1" applyBorder="1" applyAlignment="1">
      <alignment horizontal="center"/>
    </xf>
    <xf numFmtId="0" fontId="52" fillId="8" borderId="35" xfId="0" applyFont="1" applyFill="1" applyBorder="1" applyAlignment="1">
      <alignment horizontal="center"/>
    </xf>
    <xf numFmtId="0" fontId="52" fillId="8" borderId="35" xfId="0" applyFont="1" applyFill="1" applyBorder="1" applyAlignment="1">
      <alignment horizontal="left" vertical="top"/>
    </xf>
    <xf numFmtId="0" fontId="52" fillId="8" borderId="182" xfId="0" applyFont="1" applyFill="1" applyBorder="1" applyAlignment="1">
      <alignment horizontal="center"/>
    </xf>
    <xf numFmtId="0" fontId="2" fillId="0" borderId="25" xfId="0" applyFont="1" applyBorder="1"/>
    <xf numFmtId="0" fontId="16" fillId="3" borderId="184" xfId="0" quotePrefix="1" applyFont="1" applyFill="1" applyBorder="1" applyAlignment="1">
      <alignment horizontal="left" vertical="center"/>
    </xf>
    <xf numFmtId="0" fontId="16" fillId="3" borderId="110" xfId="0" quotePrefix="1" applyFont="1" applyFill="1" applyBorder="1" applyAlignment="1">
      <alignment horizontal="left" vertical="center"/>
    </xf>
    <xf numFmtId="0" fontId="2" fillId="3" borderId="114" xfId="0" applyFont="1" applyFill="1" applyBorder="1" applyAlignment="1">
      <alignment horizontal="left" vertical="center"/>
    </xf>
    <xf numFmtId="0" fontId="16" fillId="3" borderId="186" xfId="0" quotePrefix="1" applyFont="1" applyFill="1" applyBorder="1" applyAlignment="1">
      <alignment horizontal="left" vertical="center"/>
    </xf>
    <xf numFmtId="0" fontId="50" fillId="8" borderId="60" xfId="0" applyFont="1" applyFill="1" applyBorder="1" applyAlignment="1">
      <alignment horizontal="left"/>
    </xf>
    <xf numFmtId="0" fontId="16" fillId="3" borderId="31" xfId="0" applyFont="1" applyFill="1" applyBorder="1" applyAlignment="1">
      <alignment horizontal="left" vertical="center"/>
    </xf>
    <xf numFmtId="0" fontId="16" fillId="0" borderId="8" xfId="0" applyFont="1" applyBorder="1" applyAlignment="1">
      <alignment horizontal="center" vertical="center" wrapText="1"/>
    </xf>
    <xf numFmtId="0" fontId="16" fillId="0" borderId="58" xfId="0" applyFont="1" applyBorder="1" applyAlignment="1">
      <alignment horizontal="center" vertical="center" wrapText="1"/>
    </xf>
    <xf numFmtId="0" fontId="16" fillId="0" borderId="58" xfId="0" applyFont="1" applyBorder="1" applyAlignment="1">
      <alignment horizontal="center" vertical="top"/>
    </xf>
    <xf numFmtId="0" fontId="16" fillId="0" borderId="64" xfId="0" applyFont="1" applyBorder="1" applyAlignment="1">
      <alignment horizontal="center" vertical="top"/>
    </xf>
    <xf numFmtId="0" fontId="29" fillId="8" borderId="1" xfId="0" applyFont="1" applyFill="1" applyBorder="1" applyAlignment="1">
      <alignment horizontal="center" wrapText="1"/>
    </xf>
    <xf numFmtId="2" fontId="16" fillId="8" borderId="1" xfId="0" applyNumberFormat="1" applyFont="1" applyFill="1" applyBorder="1" applyAlignment="1">
      <alignment horizontal="center"/>
    </xf>
    <xf numFmtId="172" fontId="16" fillId="8" borderId="1" xfId="0" applyNumberFormat="1" applyFont="1" applyFill="1" applyBorder="1" applyAlignment="1">
      <alignment horizontal="center"/>
    </xf>
    <xf numFmtId="0" fontId="16" fillId="8" borderId="1" xfId="0" applyFont="1" applyFill="1" applyBorder="1" applyAlignment="1">
      <alignment horizontal="center"/>
    </xf>
    <xf numFmtId="0" fontId="16" fillId="8" borderId="181" xfId="0" applyFont="1" applyFill="1" applyBorder="1" applyAlignment="1">
      <alignment horizontal="center"/>
    </xf>
    <xf numFmtId="2" fontId="16" fillId="8" borderId="1" xfId="0" applyNumberFormat="1" applyFont="1" applyFill="1" applyBorder="1" applyAlignment="1">
      <alignment horizontal="center" wrapText="1"/>
    </xf>
    <xf numFmtId="0" fontId="29" fillId="8" borderId="35" xfId="0" applyFont="1" applyFill="1" applyBorder="1" applyAlignment="1">
      <alignment horizontal="center" wrapText="1"/>
    </xf>
    <xf numFmtId="2" fontId="16" fillId="8" borderId="35" xfId="0" applyNumberFormat="1" applyFont="1" applyFill="1" applyBorder="1" applyAlignment="1">
      <alignment horizontal="center"/>
    </xf>
    <xf numFmtId="172" fontId="16" fillId="8" borderId="35" xfId="0" applyNumberFormat="1" applyFont="1" applyFill="1" applyBorder="1" applyAlignment="1">
      <alignment horizontal="center"/>
    </xf>
    <xf numFmtId="0" fontId="16" fillId="8" borderId="35" xfId="0" applyFont="1" applyFill="1" applyBorder="1" applyAlignment="1">
      <alignment horizontal="center"/>
    </xf>
    <xf numFmtId="0" fontId="16" fillId="8" borderId="182" xfId="0" applyFont="1" applyFill="1" applyBorder="1" applyAlignment="1">
      <alignment horizontal="center"/>
    </xf>
    <xf numFmtId="0" fontId="59" fillId="11" borderId="188" xfId="0" applyFont="1" applyFill="1" applyBorder="1" applyAlignment="1">
      <alignment horizontal="center" wrapText="1"/>
    </xf>
    <xf numFmtId="0" fontId="59" fillId="11" borderId="189" xfId="0" applyFont="1" applyFill="1" applyBorder="1" applyAlignment="1">
      <alignment horizontal="center" wrapText="1"/>
    </xf>
    <xf numFmtId="0" fontId="59" fillId="11" borderId="190" xfId="0" applyFont="1" applyFill="1" applyBorder="1" applyAlignment="1">
      <alignment horizontal="center" wrapText="1"/>
    </xf>
    <xf numFmtId="0" fontId="23" fillId="8" borderId="60" xfId="0" applyFont="1" applyFill="1" applyBorder="1" applyAlignment="1">
      <alignment horizontal="left"/>
    </xf>
    <xf numFmtId="0" fontId="18" fillId="8" borderId="60" xfId="0" applyFont="1" applyFill="1" applyBorder="1"/>
    <xf numFmtId="15" fontId="60" fillId="8" borderId="60" xfId="0" applyNumberFormat="1" applyFont="1" applyFill="1" applyBorder="1"/>
    <xf numFmtId="15" fontId="18" fillId="8" borderId="60" xfId="0" applyNumberFormat="1" applyFont="1" applyFill="1" applyBorder="1" applyAlignment="1">
      <alignment horizontal="center"/>
    </xf>
    <xf numFmtId="15" fontId="18" fillId="8" borderId="60" xfId="0" applyNumberFormat="1" applyFont="1" applyFill="1" applyBorder="1"/>
    <xf numFmtId="0" fontId="18" fillId="8" borderId="60" xfId="0" applyFont="1" applyFill="1" applyBorder="1" applyAlignment="1">
      <alignment horizontal="right"/>
    </xf>
    <xf numFmtId="0" fontId="10" fillId="8" borderId="87" xfId="0" applyFont="1" applyFill="1" applyBorder="1"/>
    <xf numFmtId="0" fontId="16" fillId="8" borderId="174" xfId="0" applyFont="1" applyFill="1" applyBorder="1"/>
    <xf numFmtId="0" fontId="10" fillId="8" borderId="191" xfId="0" applyFont="1" applyFill="1" applyBorder="1"/>
    <xf numFmtId="0" fontId="10" fillId="8" borderId="88" xfId="0" applyFont="1" applyFill="1" applyBorder="1"/>
    <xf numFmtId="0" fontId="10" fillId="8" borderId="102" xfId="0" applyFont="1" applyFill="1" applyBorder="1"/>
    <xf numFmtId="0" fontId="10" fillId="8" borderId="101" xfId="0" applyFont="1" applyFill="1" applyBorder="1"/>
    <xf numFmtId="0" fontId="61" fillId="8" borderId="102" xfId="0" applyFont="1" applyFill="1" applyBorder="1"/>
    <xf numFmtId="0" fontId="10" fillId="8" borderId="104" xfId="0" applyFont="1" applyFill="1" applyBorder="1"/>
    <xf numFmtId="0" fontId="16" fillId="8" borderId="108" xfId="0" applyFont="1" applyFill="1" applyBorder="1"/>
    <xf numFmtId="0" fontId="50" fillId="8" borderId="98" xfId="0" applyFont="1" applyFill="1" applyBorder="1"/>
    <xf numFmtId="0" fontId="10" fillId="8" borderId="98" xfId="0" applyFont="1" applyFill="1" applyBorder="1"/>
    <xf numFmtId="0" fontId="10" fillId="8" borderId="99" xfId="0" applyFont="1" applyFill="1" applyBorder="1"/>
    <xf numFmtId="0" fontId="16" fillId="8" borderId="102" xfId="0" applyFont="1" applyFill="1" applyBorder="1" applyAlignment="1">
      <alignment horizontal="right"/>
    </xf>
    <xf numFmtId="0" fontId="16" fillId="8" borderId="110" xfId="0" applyFont="1" applyFill="1" applyBorder="1"/>
    <xf numFmtId="0" fontId="10" fillId="8" borderId="112" xfId="0" applyFont="1" applyFill="1" applyBorder="1"/>
    <xf numFmtId="0" fontId="16" fillId="8" borderId="112" xfId="0" applyFont="1" applyFill="1" applyBorder="1"/>
    <xf numFmtId="0" fontId="10" fillId="8" borderId="193" xfId="0" applyFont="1" applyFill="1" applyBorder="1"/>
    <xf numFmtId="0" fontId="24" fillId="8" borderId="112" xfId="0" applyFont="1" applyFill="1" applyBorder="1" applyAlignment="1">
      <alignment horizontal="center"/>
    </xf>
    <xf numFmtId="0" fontId="10" fillId="8" borderId="114" xfId="0" applyFont="1" applyFill="1" applyBorder="1"/>
    <xf numFmtId="0" fontId="10" fillId="8" borderId="188" xfId="0" applyFont="1" applyFill="1" applyBorder="1" applyAlignment="1">
      <alignment vertical="center"/>
    </xf>
    <xf numFmtId="0" fontId="10" fillId="8" borderId="189" xfId="0" applyFont="1" applyFill="1" applyBorder="1" applyAlignment="1">
      <alignment vertical="center"/>
    </xf>
    <xf numFmtId="0" fontId="10" fillId="8" borderId="189" xfId="0" applyFont="1" applyFill="1" applyBorder="1"/>
    <xf numFmtId="0" fontId="10" fillId="8" borderId="190" xfId="0" applyFont="1" applyFill="1" applyBorder="1"/>
    <xf numFmtId="0" fontId="10" fillId="8" borderId="89" xfId="0" applyFont="1" applyFill="1" applyBorder="1"/>
    <xf numFmtId="0" fontId="24" fillId="8" borderId="60" xfId="0" applyFont="1" applyFill="1" applyBorder="1" applyAlignment="1">
      <alignment horizontal="center"/>
    </xf>
    <xf numFmtId="0" fontId="10" fillId="8" borderId="91" xfId="0" applyFont="1" applyFill="1" applyBorder="1"/>
    <xf numFmtId="0" fontId="10" fillId="8" borderId="87" xfId="0" applyFont="1" applyFill="1" applyBorder="1" applyAlignment="1">
      <alignment vertical="center"/>
    </xf>
    <xf numFmtId="0" fontId="10" fillId="8" borderId="85" xfId="0" applyFont="1" applyFill="1" applyBorder="1"/>
    <xf numFmtId="0" fontId="10" fillId="8" borderId="87" xfId="0" applyFont="1" applyFill="1" applyBorder="1" applyAlignment="1">
      <alignment horizontal="center"/>
    </xf>
    <xf numFmtId="0" fontId="16" fillId="8" borderId="88" xfId="0" applyFont="1" applyFill="1" applyBorder="1" applyAlignment="1">
      <alignment horizontal="center"/>
    </xf>
    <xf numFmtId="0" fontId="62" fillId="8" borderId="60" xfId="0" applyFont="1" applyFill="1" applyBorder="1" applyAlignment="1">
      <alignment horizontal="center"/>
    </xf>
    <xf numFmtId="0" fontId="10" fillId="8" borderId="110" xfId="0" applyFont="1" applyFill="1" applyBorder="1"/>
    <xf numFmtId="0" fontId="10" fillId="8" borderId="112" xfId="0" applyFont="1" applyFill="1" applyBorder="1" applyAlignment="1">
      <alignment horizontal="center"/>
    </xf>
    <xf numFmtId="0" fontId="16" fillId="8" borderId="188" xfId="0" applyFont="1" applyFill="1" applyBorder="1"/>
    <xf numFmtId="0" fontId="16" fillId="3" borderId="184" xfId="0" quotePrefix="1" applyFont="1" applyFill="1" applyBorder="1" applyAlignment="1">
      <alignment vertical="center"/>
    </xf>
    <xf numFmtId="0" fontId="10" fillId="8" borderId="197" xfId="0" applyFont="1" applyFill="1" applyBorder="1" applyAlignment="1">
      <alignment horizontal="center"/>
    </xf>
    <xf numFmtId="0" fontId="10" fillId="8" borderId="197" xfId="0" applyFont="1" applyFill="1" applyBorder="1"/>
    <xf numFmtId="0" fontId="10" fillId="8" borderId="198" xfId="0" applyFont="1" applyFill="1" applyBorder="1"/>
    <xf numFmtId="0" fontId="16" fillId="3" borderId="186" xfId="0" quotePrefix="1" applyFont="1" applyFill="1" applyBorder="1" applyAlignment="1">
      <alignment vertical="center"/>
    </xf>
    <xf numFmtId="0" fontId="10" fillId="8" borderId="98" xfId="0" applyFont="1" applyFill="1" applyBorder="1" applyAlignment="1">
      <alignment horizontal="center"/>
    </xf>
    <xf numFmtId="0" fontId="10" fillId="8" borderId="102" xfId="0" applyFont="1" applyFill="1" applyBorder="1" applyAlignment="1">
      <alignment horizontal="center"/>
    </xf>
    <xf numFmtId="0" fontId="16" fillId="8" borderId="31" xfId="0" applyFont="1" applyFill="1" applyBorder="1" applyAlignment="1">
      <alignment vertical="center"/>
    </xf>
    <xf numFmtId="0" fontId="10" fillId="8" borderId="200" xfId="0" applyFont="1" applyFill="1" applyBorder="1" applyAlignment="1">
      <alignment horizontal="center"/>
    </xf>
    <xf numFmtId="0" fontId="10" fillId="11" borderId="200" xfId="0" applyFont="1" applyFill="1" applyBorder="1"/>
    <xf numFmtId="172" fontId="16" fillId="11" borderId="200" xfId="0" applyNumberFormat="1" applyFont="1" applyFill="1" applyBorder="1" applyAlignment="1">
      <alignment vertical="center"/>
    </xf>
    <xf numFmtId="0" fontId="10" fillId="11" borderId="201" xfId="0" applyFont="1" applyFill="1" applyBorder="1"/>
    <xf numFmtId="0" fontId="16" fillId="0" borderId="202" xfId="0" applyFont="1" applyBorder="1" applyAlignment="1">
      <alignment horizontal="center" vertical="center" wrapText="1"/>
    </xf>
    <xf numFmtId="0" fontId="16" fillId="0" borderId="79" xfId="0" quotePrefix="1" applyFont="1" applyBorder="1" applyAlignment="1">
      <alignment horizontal="center" vertical="center" wrapText="1"/>
    </xf>
    <xf numFmtId="0" fontId="10" fillId="8" borderId="87" xfId="0" applyFont="1" applyFill="1" applyBorder="1" applyAlignment="1">
      <alignment wrapText="1"/>
    </xf>
    <xf numFmtId="0" fontId="10" fillId="8" borderId="88" xfId="0" applyFont="1" applyFill="1" applyBorder="1" applyAlignment="1">
      <alignment wrapText="1"/>
    </xf>
    <xf numFmtId="0" fontId="16" fillId="0" borderId="65" xfId="0" applyFont="1" applyBorder="1" applyAlignment="1">
      <alignment vertical="center" wrapText="1"/>
    </xf>
    <xf numFmtId="0" fontId="16" fillId="0" borderId="25" xfId="0" applyFont="1" applyBorder="1" applyAlignment="1">
      <alignment vertical="center" wrapText="1"/>
    </xf>
    <xf numFmtId="0" fontId="16" fillId="0" borderId="22" xfId="0" applyFont="1" applyBorder="1" applyAlignment="1">
      <alignment horizontal="center" vertical="center" wrapText="1"/>
    </xf>
    <xf numFmtId="0" fontId="16" fillId="0" borderId="71" xfId="0" applyFont="1" applyBorder="1" applyAlignment="1">
      <alignment vertical="center" wrapText="1"/>
    </xf>
    <xf numFmtId="0" fontId="16" fillId="8" borderId="27" xfId="0" applyFont="1" applyFill="1" applyBorder="1" applyAlignment="1">
      <alignment wrapText="1"/>
    </xf>
    <xf numFmtId="0" fontId="16" fillId="0" borderId="24" xfId="0" applyFont="1" applyBorder="1" applyAlignment="1">
      <alignment horizontal="center" vertical="top"/>
    </xf>
    <xf numFmtId="0" fontId="16" fillId="0" borderId="35" xfId="0" applyFont="1" applyBorder="1" applyAlignment="1">
      <alignment horizontal="center" vertical="top"/>
    </xf>
    <xf numFmtId="0" fontId="16" fillId="8" borderId="78" xfId="0" applyFont="1" applyFill="1" applyBorder="1"/>
    <xf numFmtId="0" fontId="10" fillId="8" borderId="203" xfId="0" applyFont="1" applyFill="1" applyBorder="1" applyAlignment="1">
      <alignment horizontal="center"/>
    </xf>
    <xf numFmtId="0" fontId="16" fillId="8" borderId="79" xfId="0" applyFont="1" applyFill="1" applyBorder="1"/>
    <xf numFmtId="0" fontId="10" fillId="8" borderId="182" xfId="0" applyFont="1" applyFill="1" applyBorder="1" applyAlignment="1">
      <alignment horizontal="center"/>
    </xf>
    <xf numFmtId="0" fontId="16" fillId="8" borderId="29" xfId="0" applyFont="1" applyFill="1" applyBorder="1"/>
    <xf numFmtId="0" fontId="10" fillId="8" borderId="89" xfId="0" applyFont="1" applyFill="1" applyBorder="1" applyAlignment="1">
      <alignment horizontal="center"/>
    </xf>
    <xf numFmtId="0" fontId="16" fillId="8" borderId="1" xfId="0" applyFont="1" applyFill="1" applyBorder="1"/>
    <xf numFmtId="0" fontId="58" fillId="8" borderId="204" xfId="0" applyFont="1" applyFill="1" applyBorder="1" applyAlignment="1">
      <alignment vertical="center" wrapText="1"/>
    </xf>
    <xf numFmtId="0" fontId="16" fillId="8" borderId="181" xfId="0" applyFont="1" applyFill="1" applyBorder="1"/>
    <xf numFmtId="0" fontId="58" fillId="8" borderId="197" xfId="0" applyFont="1" applyFill="1" applyBorder="1" applyAlignment="1">
      <alignment vertical="center" wrapText="1"/>
    </xf>
    <xf numFmtId="0" fontId="58" fillId="8" borderId="108" xfId="0" applyFont="1" applyFill="1" applyBorder="1" applyAlignment="1">
      <alignment vertical="center"/>
    </xf>
    <xf numFmtId="0" fontId="58" fillId="8" borderId="107" xfId="0" applyFont="1" applyFill="1" applyBorder="1" applyAlignment="1">
      <alignment vertical="center"/>
    </xf>
    <xf numFmtId="0" fontId="58" fillId="8" borderId="98" xfId="0" applyFont="1" applyFill="1" applyBorder="1" applyAlignment="1">
      <alignment vertical="center"/>
    </xf>
    <xf numFmtId="0" fontId="58" fillId="8" borderId="69" xfId="0" applyFont="1" applyFill="1" applyBorder="1" applyAlignment="1">
      <alignment vertical="center" wrapText="1"/>
    </xf>
    <xf numFmtId="0" fontId="58" fillId="8" borderId="107" xfId="0" applyFont="1" applyFill="1" applyBorder="1" applyAlignment="1">
      <alignment vertical="center" wrapText="1"/>
    </xf>
    <xf numFmtId="0" fontId="58" fillId="8" borderId="165" xfId="0" applyFont="1" applyFill="1" applyBorder="1" applyAlignment="1">
      <alignment vertical="center" wrapText="1"/>
    </xf>
    <xf numFmtId="0" fontId="58" fillId="8" borderId="60" xfId="0" applyFont="1" applyFill="1" applyBorder="1" applyAlignment="1">
      <alignment vertical="center" wrapText="1"/>
    </xf>
    <xf numFmtId="0" fontId="10" fillId="8" borderId="108" xfId="0" applyFont="1" applyFill="1" applyBorder="1" applyAlignment="1">
      <alignment horizontal="center"/>
    </xf>
    <xf numFmtId="0" fontId="10" fillId="8" borderId="176" xfId="0" applyFont="1" applyFill="1" applyBorder="1" applyAlignment="1">
      <alignment horizontal="center"/>
    </xf>
    <xf numFmtId="0" fontId="29" fillId="8" borderId="205" xfId="0" applyFont="1" applyFill="1" applyBorder="1" applyAlignment="1">
      <alignment wrapText="1"/>
    </xf>
    <xf numFmtId="0" fontId="29" fillId="8" borderId="206" xfId="0" applyFont="1" applyFill="1" applyBorder="1" applyAlignment="1">
      <alignment wrapText="1"/>
    </xf>
    <xf numFmtId="0" fontId="10" fillId="8" borderId="103" xfId="0" applyFont="1" applyFill="1" applyBorder="1"/>
    <xf numFmtId="0" fontId="58" fillId="8" borderId="207" xfId="0" applyFont="1" applyFill="1" applyBorder="1" applyAlignment="1">
      <alignment vertical="center"/>
    </xf>
    <xf numFmtId="172" fontId="16" fillId="8" borderId="70" xfId="0" applyNumberFormat="1" applyFont="1" applyFill="1" applyBorder="1" applyAlignment="1">
      <alignment horizontal="center"/>
    </xf>
    <xf numFmtId="2" fontId="16" fillId="8" borderId="206" xfId="0" applyNumberFormat="1" applyFont="1" applyFill="1" applyBorder="1" applyAlignment="1">
      <alignment horizontal="center"/>
    </xf>
    <xf numFmtId="2" fontId="16" fillId="8" borderId="208" xfId="0" applyNumberFormat="1" applyFont="1" applyFill="1" applyBorder="1" applyAlignment="1">
      <alignment horizontal="center"/>
    </xf>
    <xf numFmtId="0" fontId="10" fillId="8" borderId="208" xfId="0" applyFont="1" applyFill="1" applyBorder="1" applyAlignment="1">
      <alignment horizontal="center"/>
    </xf>
    <xf numFmtId="0" fontId="10" fillId="8" borderId="181" xfId="0" applyFont="1" applyFill="1" applyBorder="1" applyAlignment="1">
      <alignment horizontal="center"/>
    </xf>
    <xf numFmtId="0" fontId="29" fillId="8" borderId="205" xfId="0" applyFont="1" applyFill="1" applyBorder="1"/>
    <xf numFmtId="0" fontId="29" fillId="8" borderId="206" xfId="0" applyFont="1" applyFill="1" applyBorder="1"/>
    <xf numFmtId="0" fontId="58" fillId="8" borderId="208" xfId="0" applyFont="1" applyFill="1" applyBorder="1" applyAlignment="1">
      <alignment vertical="center"/>
    </xf>
    <xf numFmtId="0" fontId="58" fillId="8" borderId="206" xfId="0" applyFont="1" applyFill="1" applyBorder="1" applyAlignment="1">
      <alignment vertical="center"/>
    </xf>
    <xf numFmtId="0" fontId="10" fillId="11" borderId="208" xfId="0" applyFont="1" applyFill="1" applyBorder="1"/>
    <xf numFmtId="0" fontId="10" fillId="8" borderId="181" xfId="0" applyFont="1" applyFill="1" applyBorder="1"/>
    <xf numFmtId="0" fontId="58" fillId="8" borderId="205" xfId="0" applyFont="1" applyFill="1" applyBorder="1" applyAlignment="1">
      <alignment vertical="center" wrapText="1"/>
    </xf>
    <xf numFmtId="0" fontId="58" fillId="8" borderId="207" xfId="0" applyFont="1" applyFill="1" applyBorder="1" applyAlignment="1">
      <alignment vertical="center" wrapText="1"/>
    </xf>
    <xf numFmtId="0" fontId="58" fillId="8" borderId="70" xfId="0" applyFont="1" applyFill="1" applyBorder="1" applyAlignment="1">
      <alignment vertical="center" wrapText="1"/>
    </xf>
    <xf numFmtId="0" fontId="58" fillId="8" borderId="206" xfId="0" applyFont="1" applyFill="1" applyBorder="1" applyAlignment="1">
      <alignment vertical="center" wrapText="1"/>
    </xf>
    <xf numFmtId="0" fontId="58" fillId="8" borderId="208" xfId="0" applyFont="1" applyFill="1" applyBorder="1" applyAlignment="1">
      <alignment vertical="center" wrapText="1"/>
    </xf>
    <xf numFmtId="0" fontId="58" fillId="8" borderId="203" xfId="0" applyFont="1" applyFill="1" applyBorder="1" applyAlignment="1">
      <alignment vertical="center"/>
    </xf>
    <xf numFmtId="0" fontId="58" fillId="8" borderId="186" xfId="0" applyFont="1" applyFill="1" applyBorder="1" applyAlignment="1">
      <alignment vertical="center"/>
    </xf>
    <xf numFmtId="0" fontId="58" fillId="8" borderId="200" xfId="0" applyFont="1" applyFill="1" applyBorder="1" applyAlignment="1">
      <alignment vertical="center"/>
    </xf>
    <xf numFmtId="172" fontId="16" fillId="8" borderId="71" xfId="0" applyNumberFormat="1" applyFont="1" applyFill="1" applyBorder="1" applyAlignment="1">
      <alignment horizontal="center"/>
    </xf>
    <xf numFmtId="0" fontId="16" fillId="8" borderId="31" xfId="0" applyFont="1" applyFill="1" applyBorder="1"/>
    <xf numFmtId="2" fontId="16" fillId="8" borderId="186" xfId="0" applyNumberFormat="1" applyFont="1" applyFill="1" applyBorder="1" applyAlignment="1">
      <alignment horizontal="center"/>
    </xf>
    <xf numFmtId="2" fontId="16" fillId="8" borderId="203" xfId="0" applyNumberFormat="1" applyFont="1" applyFill="1" applyBorder="1" applyAlignment="1">
      <alignment horizontal="center"/>
    </xf>
    <xf numFmtId="0" fontId="10" fillId="8" borderId="110" xfId="0" applyFont="1" applyFill="1" applyBorder="1" applyAlignment="1">
      <alignment horizontal="center"/>
    </xf>
    <xf numFmtId="0" fontId="16" fillId="8" borderId="35" xfId="0" applyFont="1" applyFill="1" applyBorder="1"/>
    <xf numFmtId="0" fontId="16" fillId="8" borderId="182" xfId="0" applyFont="1" applyFill="1" applyBorder="1"/>
    <xf numFmtId="0" fontId="16" fillId="8" borderId="209" xfId="0" applyFont="1" applyFill="1" applyBorder="1"/>
    <xf numFmtId="0" fontId="10" fillId="8" borderId="111" xfId="0" applyFont="1" applyFill="1" applyBorder="1"/>
    <xf numFmtId="0" fontId="10" fillId="8" borderId="125" xfId="0" applyFont="1" applyFill="1" applyBorder="1" applyAlignment="1">
      <alignment horizontal="center"/>
    </xf>
    <xf numFmtId="0" fontId="2" fillId="0" borderId="62" xfId="0" applyFont="1" applyBorder="1"/>
    <xf numFmtId="0" fontId="2" fillId="0" borderId="63" xfId="0" applyFont="1" applyBorder="1"/>
    <xf numFmtId="0" fontId="2" fillId="0" borderId="64" xfId="0" applyFont="1" applyBorder="1"/>
    <xf numFmtId="0" fontId="2" fillId="0" borderId="57" xfId="0" applyFont="1" applyBorder="1" applyAlignment="1">
      <alignment horizontal="center" vertical="center" wrapText="1"/>
    </xf>
    <xf numFmtId="0" fontId="2" fillId="0" borderId="59" xfId="0" applyFont="1" applyBorder="1"/>
    <xf numFmtId="0" fontId="2" fillId="0" borderId="0" xfId="0" applyFont="1" applyAlignment="1">
      <alignment wrapText="1"/>
    </xf>
    <xf numFmtId="0" fontId="2" fillId="0" borderId="57" xfId="0" applyFont="1" applyBorder="1"/>
    <xf numFmtId="0" fontId="2" fillId="0" borderId="38" xfId="0" applyFont="1" applyBorder="1"/>
    <xf numFmtId="0" fontId="2" fillId="0" borderId="39" xfId="0" applyFont="1" applyBorder="1"/>
    <xf numFmtId="0" fontId="2" fillId="0" borderId="40" xfId="0" applyFont="1" applyBorder="1"/>
    <xf numFmtId="0" fontId="2" fillId="0" borderId="57" xfId="0" applyFont="1" applyBorder="1" applyAlignment="1">
      <alignment horizontal="center" vertical="center"/>
    </xf>
    <xf numFmtId="0" fontId="10" fillId="11" borderId="79" xfId="0" applyFont="1" applyFill="1" applyBorder="1" applyAlignment="1">
      <alignment horizontal="center" vertical="center"/>
    </xf>
    <xf numFmtId="0" fontId="16" fillId="8" borderId="188" xfId="0" applyFont="1" applyFill="1" applyBorder="1" applyAlignment="1">
      <alignment horizontal="left"/>
    </xf>
    <xf numFmtId="0" fontId="16" fillId="11" borderId="189" xfId="0" applyFont="1" applyFill="1" applyBorder="1" applyAlignment="1">
      <alignment horizontal="left"/>
    </xf>
    <xf numFmtId="0" fontId="16" fillId="11" borderId="190" xfId="0" applyFont="1" applyFill="1" applyBorder="1" applyAlignment="1">
      <alignment horizontal="left"/>
    </xf>
    <xf numFmtId="0" fontId="64" fillId="11" borderId="89" xfId="0" applyFont="1" applyFill="1" applyBorder="1" applyAlignment="1">
      <alignment horizontal="center"/>
    </xf>
    <xf numFmtId="0" fontId="64" fillId="11" borderId="60" xfId="0" applyFont="1" applyFill="1" applyBorder="1" applyAlignment="1">
      <alignment horizontal="center"/>
    </xf>
    <xf numFmtId="0" fontId="64" fillId="11" borderId="91" xfId="0" applyFont="1" applyFill="1" applyBorder="1" applyAlignment="1">
      <alignment horizontal="center"/>
    </xf>
    <xf numFmtId="0" fontId="1" fillId="0" borderId="0" xfId="0" applyFont="1"/>
    <xf numFmtId="0" fontId="20" fillId="0" borderId="39" xfId="0" applyFont="1" applyBorder="1" applyAlignment="1">
      <alignment horizontal="center" vertical="center"/>
    </xf>
    <xf numFmtId="0" fontId="20" fillId="0" borderId="38" xfId="0" applyFont="1" applyBorder="1" applyAlignment="1">
      <alignment horizontal="center" vertical="center"/>
    </xf>
    <xf numFmtId="0" fontId="16" fillId="8" borderId="213" xfId="0" applyFont="1" applyFill="1" applyBorder="1"/>
    <xf numFmtId="0" fontId="10" fillId="8" borderId="214" xfId="0" applyFont="1" applyFill="1" applyBorder="1"/>
    <xf numFmtId="0" fontId="16" fillId="8" borderId="190" xfId="0" applyFont="1" applyFill="1" applyBorder="1"/>
    <xf numFmtId="0" fontId="10" fillId="8" borderId="113" xfId="0" applyFont="1" applyFill="1" applyBorder="1" applyAlignment="1">
      <alignment horizontal="center"/>
    </xf>
    <xf numFmtId="0" fontId="10" fillId="8" borderId="111" xfId="0" applyFont="1" applyFill="1" applyBorder="1" applyAlignment="1">
      <alignment horizontal="center"/>
    </xf>
    <xf numFmtId="172" fontId="10" fillId="8" borderId="113" xfId="0" applyNumberFormat="1" applyFont="1" applyFill="1" applyBorder="1" applyAlignment="1">
      <alignment horizontal="center"/>
    </xf>
    <xf numFmtId="172" fontId="10" fillId="8" borderId="114" xfId="0" applyNumberFormat="1" applyFont="1" applyFill="1" applyBorder="1" applyAlignment="1">
      <alignment horizontal="center"/>
    </xf>
    <xf numFmtId="0" fontId="2" fillId="13" borderId="60" xfId="0" applyFont="1" applyFill="1" applyBorder="1"/>
    <xf numFmtId="0" fontId="2" fillId="13" borderId="60" xfId="0" applyFont="1" applyFill="1" applyBorder="1" applyAlignment="1">
      <alignment vertical="center"/>
    </xf>
    <xf numFmtId="0" fontId="10" fillId="13" borderId="60" xfId="0" applyFont="1" applyFill="1" applyBorder="1"/>
    <xf numFmtId="165" fontId="66" fillId="13" borderId="60" xfId="0" applyNumberFormat="1" applyFont="1" applyFill="1" applyBorder="1" applyAlignment="1">
      <alignment horizontal="right"/>
    </xf>
    <xf numFmtId="0" fontId="67" fillId="13" borderId="60" xfId="0" applyFont="1" applyFill="1" applyBorder="1"/>
    <xf numFmtId="0" fontId="16" fillId="13" borderId="60" xfId="0" applyFont="1" applyFill="1" applyBorder="1" applyAlignment="1">
      <alignment horizontal="left"/>
    </xf>
    <xf numFmtId="0" fontId="68" fillId="13" borderId="60" xfId="0" applyFont="1" applyFill="1" applyBorder="1" applyAlignment="1">
      <alignment horizontal="center"/>
    </xf>
    <xf numFmtId="0" fontId="69" fillId="13" borderId="60" xfId="0" applyFont="1" applyFill="1" applyBorder="1"/>
    <xf numFmtId="0" fontId="65" fillId="13" borderId="60" xfId="0" applyFont="1" applyFill="1" applyBorder="1" applyAlignment="1">
      <alignment horizontal="center"/>
    </xf>
    <xf numFmtId="165" fontId="16" fillId="11" borderId="27" xfId="0" applyNumberFormat="1" applyFont="1" applyFill="1" applyBorder="1" applyAlignment="1">
      <alignment horizontal="center"/>
    </xf>
    <xf numFmtId="0" fontId="70" fillId="13" borderId="60" xfId="0" applyFont="1" applyFill="1" applyBorder="1"/>
    <xf numFmtId="0" fontId="69" fillId="13" borderId="60" xfId="0" applyFont="1" applyFill="1" applyBorder="1" applyAlignment="1">
      <alignment horizontal="left"/>
    </xf>
    <xf numFmtId="0" fontId="69" fillId="11" borderId="60" xfId="0" applyFont="1" applyFill="1" applyBorder="1"/>
    <xf numFmtId="0" fontId="10" fillId="11" borderId="60" xfId="0" applyFont="1" applyFill="1" applyBorder="1"/>
    <xf numFmtId="0" fontId="16" fillId="11" borderId="60" xfId="0" applyFont="1" applyFill="1" applyBorder="1"/>
    <xf numFmtId="0" fontId="69" fillId="11" borderId="60" xfId="0" applyFont="1" applyFill="1" applyBorder="1" applyAlignment="1">
      <alignment horizontal="left"/>
    </xf>
    <xf numFmtId="0" fontId="71" fillId="11" borderId="60" xfId="0" applyFont="1" applyFill="1" applyBorder="1"/>
    <xf numFmtId="0" fontId="21" fillId="11" borderId="60" xfId="0" applyFont="1" applyFill="1" applyBorder="1" applyAlignment="1">
      <alignment horizontal="left"/>
    </xf>
    <xf numFmtId="0" fontId="16" fillId="11" borderId="60" xfId="0" applyFont="1" applyFill="1" applyBorder="1" applyAlignment="1">
      <alignment horizontal="center"/>
    </xf>
    <xf numFmtId="0" fontId="15" fillId="11" borderId="60" xfId="0" applyFont="1" applyFill="1" applyBorder="1" applyAlignment="1">
      <alignment horizontal="left"/>
    </xf>
    <xf numFmtId="0" fontId="15" fillId="11" borderId="60" xfId="0" applyFont="1" applyFill="1" applyBorder="1" applyAlignment="1">
      <alignment horizontal="right"/>
    </xf>
    <xf numFmtId="0" fontId="16" fillId="11" borderId="85" xfId="0" applyFont="1" applyFill="1" applyBorder="1" applyAlignment="1">
      <alignment horizontal="left"/>
    </xf>
    <xf numFmtId="0" fontId="16" fillId="11" borderId="88" xfId="0" applyFont="1" applyFill="1" applyBorder="1"/>
    <xf numFmtId="14" fontId="16" fillId="11" borderId="60" xfId="0" applyNumberFormat="1" applyFont="1" applyFill="1" applyBorder="1" applyAlignment="1">
      <alignment horizontal="left"/>
    </xf>
    <xf numFmtId="0" fontId="15" fillId="11" borderId="89" xfId="0" applyFont="1" applyFill="1" applyBorder="1" applyAlignment="1">
      <alignment horizontal="center"/>
    </xf>
    <xf numFmtId="2" fontId="15" fillId="11" borderId="91" xfId="0" applyNumberFormat="1" applyFont="1" applyFill="1" applyBorder="1" applyAlignment="1">
      <alignment horizontal="center"/>
    </xf>
    <xf numFmtId="0" fontId="16" fillId="11" borderId="110" xfId="0" applyFont="1" applyFill="1" applyBorder="1"/>
    <xf numFmtId="0" fontId="16" fillId="11" borderId="114" xfId="0" applyFont="1" applyFill="1" applyBorder="1"/>
    <xf numFmtId="165" fontId="16" fillId="11" borderId="60" xfId="0" applyNumberFormat="1" applyFont="1" applyFill="1" applyBorder="1" applyAlignment="1">
      <alignment horizontal="right"/>
    </xf>
    <xf numFmtId="165" fontId="16" fillId="11" borderId="60" xfId="0" applyNumberFormat="1" applyFont="1" applyFill="1" applyBorder="1" applyAlignment="1">
      <alignment horizontal="left"/>
    </xf>
    <xf numFmtId="0" fontId="72" fillId="11" borderId="106" xfId="0" applyFont="1" applyFill="1" applyBorder="1" applyAlignment="1">
      <alignment horizontal="center"/>
    </xf>
    <xf numFmtId="0" fontId="73" fillId="11" borderId="60" xfId="0" applyFont="1" applyFill="1" applyBorder="1" applyAlignment="1">
      <alignment horizontal="center"/>
    </xf>
    <xf numFmtId="0" fontId="15" fillId="11" borderId="106" xfId="0" applyFont="1" applyFill="1" applyBorder="1" applyAlignment="1">
      <alignment horizontal="center"/>
    </xf>
    <xf numFmtId="165" fontId="16" fillId="11" borderId="60" xfId="0" applyNumberFormat="1" applyFont="1" applyFill="1" applyBorder="1" applyAlignment="1">
      <alignment horizontal="center"/>
    </xf>
    <xf numFmtId="0" fontId="15" fillId="11" borderId="107" xfId="0" applyFont="1" applyFill="1" applyBorder="1" applyAlignment="1">
      <alignment horizontal="center"/>
    </xf>
    <xf numFmtId="165" fontId="16" fillId="11" borderId="98" xfId="0" applyNumberFormat="1" applyFont="1" applyFill="1" applyBorder="1" applyAlignment="1">
      <alignment horizontal="center"/>
    </xf>
    <xf numFmtId="0" fontId="15" fillId="11" borderId="207" xfId="0" applyFont="1" applyFill="1" applyBorder="1" applyAlignment="1">
      <alignment horizontal="center"/>
    </xf>
    <xf numFmtId="165" fontId="16" fillId="11" borderId="207" xfId="0" applyNumberFormat="1" applyFont="1" applyFill="1" applyBorder="1" applyAlignment="1">
      <alignment horizontal="center"/>
    </xf>
    <xf numFmtId="165" fontId="16" fillId="11" borderId="102" xfId="0" applyNumberFormat="1" applyFont="1" applyFill="1" applyBorder="1" applyAlignment="1">
      <alignment horizontal="center"/>
    </xf>
    <xf numFmtId="168" fontId="16" fillId="11" borderId="102" xfId="0" applyNumberFormat="1" applyFont="1" applyFill="1" applyBorder="1" applyAlignment="1">
      <alignment horizontal="center"/>
    </xf>
    <xf numFmtId="0" fontId="15" fillId="11" borderId="103" xfId="0" applyFont="1" applyFill="1" applyBorder="1" applyAlignment="1">
      <alignment horizontal="left"/>
    </xf>
    <xf numFmtId="165" fontId="16" fillId="11" borderId="101" xfId="0" applyNumberFormat="1" applyFont="1" applyFill="1" applyBorder="1" applyAlignment="1">
      <alignment horizontal="left"/>
    </xf>
    <xf numFmtId="165" fontId="16" fillId="11" borderId="103" xfId="0" applyNumberFormat="1" applyFont="1" applyFill="1" applyBorder="1" applyAlignment="1">
      <alignment horizontal="left"/>
    </xf>
    <xf numFmtId="168" fontId="16" fillId="11" borderId="101" xfId="0" applyNumberFormat="1" applyFont="1" applyFill="1" applyBorder="1" applyAlignment="1">
      <alignment horizontal="left"/>
    </xf>
    <xf numFmtId="0" fontId="74" fillId="11" borderId="105" xfId="0" applyFont="1" applyFill="1" applyBorder="1" applyAlignment="1">
      <alignment horizontal="left"/>
    </xf>
    <xf numFmtId="168" fontId="16" fillId="11" borderId="106" xfId="0" applyNumberFormat="1" applyFont="1" applyFill="1" applyBorder="1" applyAlignment="1">
      <alignment horizontal="left"/>
    </xf>
    <xf numFmtId="165" fontId="15" fillId="11" borderId="105" xfId="0" applyNumberFormat="1" applyFont="1" applyFill="1" applyBorder="1" applyAlignment="1">
      <alignment horizontal="left"/>
    </xf>
    <xf numFmtId="165" fontId="49" fillId="11" borderId="106" xfId="0" applyNumberFormat="1" applyFont="1" applyFill="1" applyBorder="1" applyAlignment="1">
      <alignment horizontal="left"/>
    </xf>
    <xf numFmtId="0" fontId="15" fillId="11" borderId="105" xfId="0" applyFont="1" applyFill="1" applyBorder="1" applyAlignment="1">
      <alignment horizontal="left"/>
    </xf>
    <xf numFmtId="165" fontId="16" fillId="11" borderId="106" xfId="0" applyNumberFormat="1" applyFont="1" applyFill="1" applyBorder="1" applyAlignment="1">
      <alignment horizontal="left"/>
    </xf>
    <xf numFmtId="0" fontId="16" fillId="11" borderId="108" xfId="0" applyFont="1" applyFill="1" applyBorder="1"/>
    <xf numFmtId="165" fontId="16" fillId="11" borderId="107" xfId="0" applyNumberFormat="1" applyFont="1" applyFill="1" applyBorder="1"/>
    <xf numFmtId="0" fontId="15" fillId="11" borderId="108" xfId="0" applyFont="1" applyFill="1" applyBorder="1" applyAlignment="1">
      <alignment horizontal="left"/>
    </xf>
    <xf numFmtId="173" fontId="16" fillId="11" borderId="107" xfId="0" applyNumberFormat="1" applyFont="1" applyFill="1" applyBorder="1" applyAlignment="1">
      <alignment horizontal="left"/>
    </xf>
    <xf numFmtId="0" fontId="16" fillId="11" borderId="103" xfId="0" applyFont="1" applyFill="1" applyBorder="1"/>
    <xf numFmtId="165" fontId="16" fillId="11" borderId="101" xfId="0" applyNumberFormat="1" applyFont="1" applyFill="1" applyBorder="1"/>
    <xf numFmtId="173" fontId="16" fillId="11" borderId="106" xfId="0" applyNumberFormat="1" applyFont="1" applyFill="1" applyBorder="1" applyAlignment="1">
      <alignment horizontal="left"/>
    </xf>
    <xf numFmtId="165" fontId="76" fillId="11" borderId="106" xfId="0" applyNumberFormat="1" applyFont="1" applyFill="1" applyBorder="1" applyAlignment="1">
      <alignment horizontal="left"/>
    </xf>
    <xf numFmtId="165" fontId="77" fillId="11" borderId="106" xfId="0" applyNumberFormat="1" applyFont="1" applyFill="1" applyBorder="1" applyAlignment="1">
      <alignment horizontal="left"/>
    </xf>
    <xf numFmtId="0" fontId="16" fillId="11" borderId="108" xfId="0" applyFont="1" applyFill="1" applyBorder="1" applyAlignment="1">
      <alignment horizontal="center"/>
    </xf>
    <xf numFmtId="168" fontId="16" fillId="11" borderId="107" xfId="0" applyNumberFormat="1" applyFont="1" applyFill="1" applyBorder="1" applyAlignment="1">
      <alignment horizontal="center"/>
    </xf>
    <xf numFmtId="165" fontId="16" fillId="11" borderId="108" xfId="0" applyNumberFormat="1" applyFont="1" applyFill="1" applyBorder="1" applyAlignment="1">
      <alignment horizontal="left"/>
    </xf>
    <xf numFmtId="168" fontId="16" fillId="11" borderId="107" xfId="0" applyNumberFormat="1" applyFont="1" applyFill="1" applyBorder="1" applyAlignment="1">
      <alignment horizontal="left"/>
    </xf>
    <xf numFmtId="168" fontId="16" fillId="11" borderId="60" xfId="0" applyNumberFormat="1" applyFont="1" applyFill="1" applyBorder="1" applyAlignment="1">
      <alignment horizontal="center"/>
    </xf>
    <xf numFmtId="168" fontId="16" fillId="11" borderId="60" xfId="0" applyNumberFormat="1" applyFont="1" applyFill="1" applyBorder="1" applyAlignment="1">
      <alignment horizontal="left"/>
    </xf>
    <xf numFmtId="0" fontId="78" fillId="11" borderId="60" xfId="0" applyFont="1" applyFill="1" applyBorder="1" applyAlignment="1">
      <alignment horizontal="center"/>
    </xf>
    <xf numFmtId="165" fontId="79" fillId="11" borderId="60" xfId="0" applyNumberFormat="1" applyFont="1" applyFill="1" applyBorder="1" applyAlignment="1">
      <alignment horizontal="center"/>
    </xf>
    <xf numFmtId="168" fontId="79" fillId="11" borderId="60" xfId="0" applyNumberFormat="1" applyFont="1" applyFill="1" applyBorder="1" applyAlignment="1">
      <alignment horizontal="center"/>
    </xf>
    <xf numFmtId="0" fontId="80" fillId="11" borderId="60" xfId="0" applyFont="1" applyFill="1" applyBorder="1" applyAlignment="1">
      <alignment horizontal="center"/>
    </xf>
    <xf numFmtId="168" fontId="2" fillId="11" borderId="60" xfId="0" applyNumberFormat="1" applyFont="1" applyFill="1" applyBorder="1" applyAlignment="1">
      <alignment horizontal="center"/>
    </xf>
    <xf numFmtId="0" fontId="81" fillId="11" borderId="60" xfId="0" applyFont="1" applyFill="1" applyBorder="1"/>
    <xf numFmtId="165" fontId="78" fillId="11" borderId="60" xfId="0" applyNumberFormat="1" applyFont="1" applyFill="1" applyBorder="1" applyAlignment="1">
      <alignment horizontal="right"/>
    </xf>
    <xf numFmtId="168" fontId="82" fillId="11" borderId="60" xfId="0" applyNumberFormat="1" applyFont="1" applyFill="1" applyBorder="1" applyAlignment="1">
      <alignment horizontal="left"/>
    </xf>
    <xf numFmtId="0" fontId="78" fillId="11" borderId="60" xfId="0" applyFont="1" applyFill="1" applyBorder="1" applyAlignment="1">
      <alignment horizontal="right"/>
    </xf>
    <xf numFmtId="165" fontId="79" fillId="11" borderId="60" xfId="0" applyNumberFormat="1" applyFont="1" applyFill="1" applyBorder="1" applyAlignment="1">
      <alignment horizontal="left"/>
    </xf>
    <xf numFmtId="0" fontId="2" fillId="11" borderId="60" xfId="0" applyFont="1" applyFill="1" applyBorder="1" applyAlignment="1">
      <alignment horizontal="center"/>
    </xf>
    <xf numFmtId="165" fontId="82" fillId="11" borderId="60" xfId="0" applyNumberFormat="1" applyFont="1" applyFill="1" applyBorder="1" applyAlignment="1">
      <alignment horizontal="left"/>
    </xf>
    <xf numFmtId="0" fontId="83" fillId="11" borderId="60" xfId="0" applyFont="1" applyFill="1" applyBorder="1" applyAlignment="1">
      <alignment horizontal="left"/>
    </xf>
    <xf numFmtId="0" fontId="2" fillId="11" borderId="60" xfId="0" applyFont="1" applyFill="1" applyBorder="1"/>
    <xf numFmtId="168" fontId="2" fillId="11" borderId="60" xfId="0" applyNumberFormat="1" applyFont="1" applyFill="1" applyBorder="1"/>
    <xf numFmtId="0" fontId="30" fillId="11" borderId="60" xfId="0" applyFont="1" applyFill="1" applyBorder="1"/>
    <xf numFmtId="168" fontId="2" fillId="11" borderId="60" xfId="0" applyNumberFormat="1" applyFont="1" applyFill="1" applyBorder="1" applyAlignment="1">
      <alignment horizontal="left"/>
    </xf>
    <xf numFmtId="0" fontId="15" fillId="11" borderId="103" xfId="0" applyFont="1" applyFill="1" applyBorder="1" applyAlignment="1">
      <alignment horizontal="center"/>
    </xf>
    <xf numFmtId="165" fontId="16" fillId="11" borderId="101" xfId="0" applyNumberFormat="1" applyFont="1" applyFill="1" applyBorder="1" applyAlignment="1">
      <alignment horizontal="center"/>
    </xf>
    <xf numFmtId="165" fontId="16" fillId="11" borderId="103" xfId="0" applyNumberFormat="1" applyFont="1" applyFill="1" applyBorder="1" applyAlignment="1">
      <alignment horizontal="center"/>
    </xf>
    <xf numFmtId="168" fontId="16" fillId="11" borderId="101" xfId="0" applyNumberFormat="1" applyFont="1" applyFill="1" applyBorder="1" applyAlignment="1">
      <alignment horizontal="center"/>
    </xf>
    <xf numFmtId="165" fontId="15" fillId="11" borderId="105" xfId="0" applyNumberFormat="1" applyFont="1" applyFill="1" applyBorder="1" applyAlignment="1">
      <alignment horizontal="right"/>
    </xf>
    <xf numFmtId="0" fontId="15" fillId="11" borderId="105" xfId="0" applyFont="1" applyFill="1" applyBorder="1" applyAlignment="1">
      <alignment horizontal="right"/>
    </xf>
    <xf numFmtId="0" fontId="15" fillId="11" borderId="105" xfId="0" applyFont="1" applyFill="1" applyBorder="1"/>
    <xf numFmtId="0" fontId="16" fillId="11" borderId="105" xfId="0" applyFont="1" applyFill="1" applyBorder="1"/>
    <xf numFmtId="165" fontId="16" fillId="11" borderId="106" xfId="0" applyNumberFormat="1" applyFont="1" applyFill="1" applyBorder="1"/>
    <xf numFmtId="0" fontId="15" fillId="11" borderId="103" xfId="0" applyFont="1" applyFill="1" applyBorder="1"/>
    <xf numFmtId="165" fontId="16" fillId="11" borderId="108" xfId="0" applyNumberFormat="1" applyFont="1" applyFill="1" applyBorder="1" applyAlignment="1">
      <alignment horizontal="center"/>
    </xf>
    <xf numFmtId="0" fontId="16" fillId="11" borderId="106" xfId="0" applyFont="1" applyFill="1" applyBorder="1"/>
    <xf numFmtId="0" fontId="86" fillId="11" borderId="85" xfId="0" applyFont="1" applyFill="1" applyBorder="1" applyAlignment="1">
      <alignment horizontal="center"/>
    </xf>
    <xf numFmtId="0" fontId="87" fillId="11" borderId="87" xfId="0" applyFont="1" applyFill="1" applyBorder="1" applyAlignment="1">
      <alignment horizontal="center"/>
    </xf>
    <xf numFmtId="0" fontId="88" fillId="11" borderId="191" xfId="0" applyFont="1" applyFill="1" applyBorder="1" applyAlignment="1">
      <alignment horizontal="center"/>
    </xf>
    <xf numFmtId="0" fontId="89" fillId="11" borderId="60" xfId="0" applyFont="1" applyFill="1" applyBorder="1" applyAlignment="1">
      <alignment horizontal="center"/>
    </xf>
    <xf numFmtId="0" fontId="90" fillId="11" borderId="87" xfId="0" applyFont="1" applyFill="1" applyBorder="1" applyAlignment="1">
      <alignment horizontal="center"/>
    </xf>
    <xf numFmtId="0" fontId="91" fillId="11" borderId="88" xfId="0" applyFont="1" applyFill="1" applyBorder="1" applyAlignment="1">
      <alignment horizontal="center"/>
    </xf>
    <xf numFmtId="0" fontId="92" fillId="11" borderId="215" xfId="0" applyFont="1" applyFill="1" applyBorder="1" applyAlignment="1">
      <alignment horizontal="center"/>
    </xf>
    <xf numFmtId="165" fontId="16" fillId="11" borderId="89" xfId="0" applyNumberFormat="1" applyFont="1" applyFill="1" applyBorder="1" applyAlignment="1">
      <alignment horizontal="center"/>
    </xf>
    <xf numFmtId="1" fontId="16" fillId="11" borderId="106" xfId="0" applyNumberFormat="1" applyFont="1" applyFill="1" applyBorder="1" applyAlignment="1">
      <alignment horizontal="center"/>
    </xf>
    <xf numFmtId="1" fontId="16" fillId="11" borderId="60" xfId="0" applyNumberFormat="1" applyFont="1" applyFill="1" applyBorder="1" applyAlignment="1">
      <alignment horizontal="center"/>
    </xf>
    <xf numFmtId="1" fontId="16" fillId="11" borderId="91" xfId="0" applyNumberFormat="1" applyFont="1" applyFill="1" applyBorder="1" applyAlignment="1">
      <alignment horizontal="center"/>
    </xf>
    <xf numFmtId="165" fontId="16" fillId="11" borderId="216" xfId="0" applyNumberFormat="1" applyFont="1" applyFill="1" applyBorder="1" applyAlignment="1">
      <alignment horizontal="center"/>
    </xf>
    <xf numFmtId="0" fontId="16" fillId="11" borderId="216" xfId="0" applyFont="1" applyFill="1" applyBorder="1" applyAlignment="1">
      <alignment horizontal="center"/>
    </xf>
    <xf numFmtId="0" fontId="92" fillId="11" borderId="216" xfId="0" applyFont="1" applyFill="1" applyBorder="1" applyAlignment="1">
      <alignment horizontal="center"/>
    </xf>
    <xf numFmtId="165" fontId="16" fillId="11" borderId="217" xfId="0" applyNumberFormat="1" applyFont="1" applyFill="1" applyBorder="1" applyAlignment="1">
      <alignment horizontal="center"/>
    </xf>
    <xf numFmtId="165" fontId="16" fillId="11" borderId="85" xfId="0" applyNumberFormat="1" applyFont="1" applyFill="1" applyBorder="1" applyAlignment="1">
      <alignment horizontal="center"/>
    </xf>
    <xf numFmtId="165" fontId="16" fillId="11" borderId="87" xfId="0" applyNumberFormat="1" applyFont="1" applyFill="1" applyBorder="1" applyAlignment="1">
      <alignment horizontal="center"/>
    </xf>
    <xf numFmtId="168" fontId="16" fillId="11" borderId="87" xfId="0" applyNumberFormat="1" applyFont="1" applyFill="1" applyBorder="1" applyAlignment="1">
      <alignment horizontal="center"/>
    </xf>
    <xf numFmtId="1" fontId="16" fillId="11" borderId="191" xfId="0" applyNumberFormat="1" applyFont="1" applyFill="1" applyBorder="1" applyAlignment="1">
      <alignment horizontal="center"/>
    </xf>
    <xf numFmtId="1" fontId="16" fillId="11" borderId="87" xfId="0" applyNumberFormat="1" applyFont="1" applyFill="1" applyBorder="1" applyAlignment="1">
      <alignment horizontal="center"/>
    </xf>
    <xf numFmtId="1" fontId="16" fillId="11" borderId="88" xfId="0" applyNumberFormat="1" applyFont="1" applyFill="1" applyBorder="1" applyAlignment="1">
      <alignment horizontal="center"/>
    </xf>
    <xf numFmtId="168" fontId="94" fillId="11" borderId="60" xfId="0" applyNumberFormat="1" applyFont="1" applyFill="1" applyBorder="1" applyAlignment="1">
      <alignment horizontal="center"/>
    </xf>
    <xf numFmtId="1" fontId="95" fillId="11" borderId="91" xfId="0" applyNumberFormat="1" applyFont="1" applyFill="1" applyBorder="1" applyAlignment="1">
      <alignment horizontal="center"/>
    </xf>
    <xf numFmtId="0" fontId="93" fillId="11" borderId="27" xfId="0" applyFont="1" applyFill="1" applyBorder="1" applyAlignment="1">
      <alignment horizontal="center"/>
    </xf>
    <xf numFmtId="0" fontId="93" fillId="11" borderId="197" xfId="0" applyFont="1" applyFill="1" applyBorder="1" applyAlignment="1">
      <alignment horizontal="center"/>
    </xf>
    <xf numFmtId="0" fontId="93" fillId="11" borderId="198" xfId="0" applyFont="1" applyFill="1" applyBorder="1" applyAlignment="1">
      <alignment horizontal="center"/>
    </xf>
    <xf numFmtId="168" fontId="16" fillId="11" borderId="91" xfId="0" applyNumberFormat="1" applyFont="1" applyFill="1" applyBorder="1" applyAlignment="1">
      <alignment horizontal="center"/>
    </xf>
    <xf numFmtId="165" fontId="16" fillId="11" borderId="218" xfId="0" applyNumberFormat="1" applyFont="1" applyFill="1" applyBorder="1" applyAlignment="1">
      <alignment horizontal="center"/>
    </xf>
    <xf numFmtId="0" fontId="16" fillId="11" borderId="91" xfId="0" applyFont="1" applyFill="1" applyBorder="1" applyAlignment="1">
      <alignment horizontal="center"/>
    </xf>
    <xf numFmtId="165" fontId="16" fillId="11" borderId="219" xfId="0" applyNumberFormat="1" applyFont="1" applyFill="1" applyBorder="1" applyAlignment="1">
      <alignment horizontal="center"/>
    </xf>
    <xf numFmtId="165" fontId="16" fillId="11" borderId="112" xfId="0" applyNumberFormat="1" applyFont="1" applyFill="1" applyBorder="1" applyAlignment="1">
      <alignment horizontal="center"/>
    </xf>
    <xf numFmtId="0" fontId="16" fillId="11" borderId="114" xfId="0" applyFont="1" applyFill="1" applyBorder="1" applyAlignment="1">
      <alignment horizontal="center"/>
    </xf>
    <xf numFmtId="0" fontId="16" fillId="11" borderId="89" xfId="0" applyFont="1" applyFill="1" applyBorder="1"/>
    <xf numFmtId="165" fontId="16" fillId="11" borderId="60" xfId="0" applyNumberFormat="1" applyFont="1" applyFill="1" applyBorder="1"/>
    <xf numFmtId="165" fontId="16" fillId="11" borderId="110" xfId="0" applyNumberFormat="1" applyFont="1" applyFill="1" applyBorder="1" applyAlignment="1">
      <alignment horizontal="center"/>
    </xf>
    <xf numFmtId="1" fontId="16" fillId="11" borderId="111" xfId="0" applyNumberFormat="1" applyFont="1" applyFill="1" applyBorder="1" applyAlignment="1">
      <alignment horizontal="center"/>
    </xf>
    <xf numFmtId="1" fontId="16" fillId="11" borderId="112" xfId="0" applyNumberFormat="1" applyFont="1" applyFill="1" applyBorder="1" applyAlignment="1">
      <alignment horizontal="center"/>
    </xf>
    <xf numFmtId="1" fontId="16" fillId="11" borderId="114" xfId="0" applyNumberFormat="1" applyFont="1" applyFill="1" applyBorder="1" applyAlignment="1">
      <alignment horizontal="center"/>
    </xf>
    <xf numFmtId="0" fontId="16" fillId="11" borderId="112" xfId="0" applyFont="1" applyFill="1" applyBorder="1"/>
    <xf numFmtId="0" fontId="93" fillId="11" borderId="184" xfId="0" applyFont="1" applyFill="1" applyBorder="1" applyAlignment="1">
      <alignment horizontal="left"/>
    </xf>
    <xf numFmtId="165" fontId="16" fillId="11" borderId="112" xfId="0" applyNumberFormat="1" applyFont="1" applyFill="1" applyBorder="1"/>
    <xf numFmtId="0" fontId="96" fillId="0" borderId="0" xfId="0" applyFont="1" applyAlignment="1">
      <alignment horizontal="center" vertical="center"/>
    </xf>
    <xf numFmtId="0" fontId="97" fillId="0" borderId="0" xfId="0" applyFont="1" applyAlignment="1">
      <alignment horizontal="center" vertical="center"/>
    </xf>
    <xf numFmtId="0" fontId="99" fillId="0" borderId="0" xfId="0" applyFont="1" applyAlignment="1">
      <alignment vertical="center" wrapText="1"/>
    </xf>
    <xf numFmtId="0" fontId="2" fillId="15" borderId="60" xfId="0" applyFont="1" applyFill="1" applyBorder="1"/>
    <xf numFmtId="0" fontId="16" fillId="3" borderId="27" xfId="0" quotePrefix="1" applyFont="1" applyFill="1" applyBorder="1" applyAlignment="1">
      <alignment horizontal="left" vertical="center"/>
    </xf>
    <xf numFmtId="0" fontId="16" fillId="3" borderId="31" xfId="0" quotePrefix="1" applyFont="1" applyFill="1" applyBorder="1" applyAlignment="1">
      <alignment horizontal="left" vertical="center"/>
    </xf>
    <xf numFmtId="0" fontId="16" fillId="11" borderId="221" xfId="0" applyFont="1" applyFill="1" applyBorder="1" applyAlignment="1">
      <alignment horizontal="left"/>
    </xf>
    <xf numFmtId="0" fontId="50" fillId="11" borderId="222" xfId="0" applyFont="1" applyFill="1" applyBorder="1" applyAlignment="1">
      <alignment horizontal="left"/>
    </xf>
    <xf numFmtId="0" fontId="10" fillId="8" borderId="221" xfId="0" applyFont="1" applyFill="1" applyBorder="1"/>
    <xf numFmtId="0" fontId="16" fillId="8" borderId="222" xfId="0" applyFont="1" applyFill="1" applyBorder="1" applyAlignment="1">
      <alignment horizontal="center"/>
    </xf>
    <xf numFmtId="0" fontId="10" fillId="8" borderId="60" xfId="0" applyFont="1" applyFill="1" applyBorder="1" applyAlignment="1">
      <alignment horizontal="left"/>
    </xf>
    <xf numFmtId="0" fontId="2" fillId="16" borderId="1" xfId="0" applyFont="1" applyFill="1" applyBorder="1" applyAlignment="1">
      <alignment horizontal="left" vertical="center"/>
    </xf>
    <xf numFmtId="164" fontId="2" fillId="16" borderId="1" xfId="0" applyNumberFormat="1" applyFont="1" applyFill="1" applyBorder="1" applyAlignment="1">
      <alignment horizontal="left" vertical="center"/>
    </xf>
    <xf numFmtId="0" fontId="7" fillId="16" borderId="1" xfId="0" applyFont="1" applyFill="1" applyBorder="1" applyAlignment="1">
      <alignment horizontal="left" vertical="center"/>
    </xf>
    <xf numFmtId="14" fontId="2" fillId="16" borderId="1" xfId="0" applyNumberFormat="1" applyFont="1" applyFill="1" applyBorder="1" applyAlignment="1">
      <alignment horizontal="left" vertical="center"/>
    </xf>
    <xf numFmtId="165" fontId="2" fillId="16" borderId="1" xfId="0" applyNumberFormat="1" applyFont="1" applyFill="1" applyBorder="1" applyAlignment="1">
      <alignment horizontal="left" vertical="center"/>
    </xf>
    <xf numFmtId="14" fontId="4" fillId="0" borderId="1" xfId="0" applyNumberFormat="1" applyFont="1" applyBorder="1" applyAlignment="1">
      <alignment vertical="center"/>
    </xf>
    <xf numFmtId="0" fontId="8" fillId="0" borderId="1" xfId="0" applyFont="1" applyBorder="1" applyAlignment="1">
      <alignment vertical="center" wrapText="1"/>
    </xf>
    <xf numFmtId="14" fontId="20" fillId="0" borderId="1" xfId="0" applyNumberFormat="1" applyFont="1" applyBorder="1" applyAlignment="1">
      <alignment vertical="center" wrapText="1"/>
    </xf>
    <xf numFmtId="0" fontId="3" fillId="0" borderId="0" xfId="0" applyFont="1" applyAlignment="1">
      <alignment vertical="center" wrapText="1"/>
    </xf>
    <xf numFmtId="0" fontId="0" fillId="0" borderId="0" xfId="0"/>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13" fillId="0" borderId="0" xfId="0" applyFont="1" applyAlignment="1">
      <alignment horizontal="center" vertical="center" wrapText="1"/>
    </xf>
    <xf numFmtId="0" fontId="2" fillId="0" borderId="0" xfId="0" applyFont="1" applyAlignment="1">
      <alignment horizontal="center" vertical="center" wrapText="1"/>
    </xf>
    <xf numFmtId="0" fontId="2" fillId="2" borderId="2" xfId="0" applyFont="1" applyFill="1" applyBorder="1" applyAlignment="1">
      <alignment horizontal="center"/>
    </xf>
    <xf numFmtId="0" fontId="5" fillId="0" borderId="3" xfId="0" applyFont="1" applyBorder="1"/>
    <xf numFmtId="0" fontId="5" fillId="0" borderId="4" xfId="0" applyFont="1" applyBorder="1"/>
    <xf numFmtId="0" fontId="2" fillId="0" borderId="0" xfId="0" applyFont="1" applyAlignment="1">
      <alignment horizontal="right" vertical="center"/>
    </xf>
    <xf numFmtId="0" fontId="9" fillId="0" borderId="33" xfId="0" applyFont="1" applyBorder="1" applyAlignment="1">
      <alignment horizontal="left"/>
    </xf>
    <xf numFmtId="0" fontId="5" fillId="0" borderId="9" xfId="0" applyFont="1" applyBorder="1"/>
    <xf numFmtId="0" fontId="5" fillId="0" borderId="10" xfId="0" applyFont="1" applyBorder="1"/>
    <xf numFmtId="0" fontId="9" fillId="0" borderId="8" xfId="0" applyFont="1" applyBorder="1" applyAlignment="1">
      <alignment horizontal="center"/>
    </xf>
    <xf numFmtId="0" fontId="5" fillId="0" borderId="28" xfId="0" applyFont="1" applyBorder="1"/>
    <xf numFmtId="0" fontId="9" fillId="0" borderId="15" xfId="0" applyFont="1" applyBorder="1" applyAlignment="1">
      <alignment horizontal="center"/>
    </xf>
    <xf numFmtId="0" fontId="5" fillId="0" borderId="16" xfId="0" applyFont="1" applyBorder="1"/>
    <xf numFmtId="0" fontId="5" fillId="0" borderId="17" xfId="0" applyFont="1" applyBorder="1"/>
    <xf numFmtId="0" fontId="2" fillId="0" borderId="47" xfId="0" applyFont="1" applyBorder="1" applyAlignment="1">
      <alignment horizontal="left" vertical="center"/>
    </xf>
    <xf numFmtId="0" fontId="5" fillId="0" borderId="47" xfId="0" applyFont="1" applyBorder="1"/>
    <xf numFmtId="0" fontId="5" fillId="0" borderId="48" xfId="0" applyFont="1" applyBorder="1"/>
    <xf numFmtId="0" fontId="11" fillId="0" borderId="50" xfId="0" applyFont="1" applyBorder="1" applyAlignment="1">
      <alignment horizontal="center"/>
    </xf>
    <xf numFmtId="0" fontId="5" fillId="0" borderId="11" xfId="0" applyFont="1" applyBorder="1"/>
    <xf numFmtId="0" fontId="5" fillId="0" borderId="51" xfId="0" applyFont="1" applyBorder="1"/>
    <xf numFmtId="0" fontId="11" fillId="0" borderId="34" xfId="0" applyFont="1" applyBorder="1" applyAlignment="1">
      <alignment horizontal="center"/>
    </xf>
    <xf numFmtId="0" fontId="5" fillId="0" borderId="12" xfId="0" applyFont="1" applyBorder="1"/>
    <xf numFmtId="0" fontId="9" fillId="0" borderId="16" xfId="0" applyFont="1" applyBorder="1" applyAlignment="1">
      <alignment horizontal="left"/>
    </xf>
    <xf numFmtId="0" fontId="5" fillId="0" borderId="30" xfId="0" applyFont="1" applyBorder="1"/>
    <xf numFmtId="0" fontId="9" fillId="0" borderId="23" xfId="0" applyFont="1" applyBorder="1" applyAlignment="1">
      <alignment horizontal="left"/>
    </xf>
    <xf numFmtId="0" fontId="5" fillId="0" borderId="23" xfId="0" applyFont="1" applyBorder="1"/>
    <xf numFmtId="0" fontId="5" fillId="0" borderId="32" xfId="0" applyFont="1" applyBorder="1"/>
    <xf numFmtId="0" fontId="9" fillId="0" borderId="33" xfId="0" applyFont="1" applyBorder="1"/>
    <xf numFmtId="0" fontId="9" fillId="0" borderId="22" xfId="0" applyFont="1" applyBorder="1" applyAlignment="1">
      <alignment horizontal="center"/>
    </xf>
    <xf numFmtId="0" fontId="5" fillId="0" borderId="24" xfId="0" applyFont="1" applyBorder="1"/>
    <xf numFmtId="0" fontId="12" fillId="0" borderId="8" xfId="0" applyFont="1" applyBorder="1" applyAlignment="1">
      <alignment horizontal="left" vertical="center"/>
    </xf>
    <xf numFmtId="0" fontId="12" fillId="0" borderId="8" xfId="0" applyFont="1" applyBorder="1" applyAlignment="1">
      <alignment horizontal="left" vertical="center" wrapText="1"/>
    </xf>
    <xf numFmtId="0" fontId="12" fillId="0" borderId="15" xfId="0" applyFont="1" applyBorder="1" applyAlignment="1">
      <alignment horizontal="left" vertical="center"/>
    </xf>
    <xf numFmtId="0" fontId="12" fillId="0" borderId="15" xfId="0" applyFont="1" applyBorder="1" applyAlignment="1">
      <alignment horizontal="left" vertical="center" wrapText="1"/>
    </xf>
    <xf numFmtId="0" fontId="8" fillId="3" borderId="5" xfId="0" applyFont="1" applyFill="1" applyBorder="1" applyAlignment="1">
      <alignment horizontal="left" vertical="center"/>
    </xf>
    <xf numFmtId="0" fontId="5" fillId="0" borderId="6" xfId="0" applyFont="1" applyBorder="1"/>
    <xf numFmtId="0" fontId="5" fillId="0" borderId="7" xfId="0" applyFont="1" applyBorder="1"/>
    <xf numFmtId="0" fontId="8" fillId="0" borderId="8" xfId="0" applyFont="1" applyBorder="1" applyAlignment="1">
      <alignment horizontal="left" vertical="center"/>
    </xf>
    <xf numFmtId="0" fontId="9" fillId="0" borderId="11" xfId="0" applyFont="1" applyBorder="1" applyAlignment="1">
      <alignment vertical="center" wrapText="1"/>
    </xf>
    <xf numFmtId="0" fontId="5" fillId="0" borderId="18" xfId="0" applyFont="1" applyBorder="1"/>
    <xf numFmtId="0" fontId="5" fillId="0" borderId="25" xfId="0" applyFont="1" applyBorder="1"/>
    <xf numFmtId="0" fontId="5" fillId="0" borderId="26" xfId="0" applyFont="1" applyBorder="1"/>
    <xf numFmtId="0" fontId="8" fillId="3" borderId="13" xfId="0" applyFont="1" applyFill="1" applyBorder="1" applyAlignment="1">
      <alignment horizontal="left" vertical="center"/>
    </xf>
    <xf numFmtId="0" fontId="5" fillId="0" borderId="14" xfId="0" applyFont="1" applyBorder="1"/>
    <xf numFmtId="0" fontId="8" fillId="0" borderId="15" xfId="0" applyFont="1" applyBorder="1" applyAlignment="1">
      <alignment horizontal="left" vertical="center"/>
    </xf>
    <xf numFmtId="0" fontId="8" fillId="3" borderId="19" xfId="0" applyFont="1" applyFill="1" applyBorder="1" applyAlignment="1">
      <alignment horizontal="left" vertical="center"/>
    </xf>
    <xf numFmtId="0" fontId="5" fillId="0" borderId="20" xfId="0" applyFont="1" applyBorder="1"/>
    <xf numFmtId="0" fontId="5" fillId="0" borderId="21" xfId="0" applyFont="1" applyBorder="1"/>
    <xf numFmtId="14" fontId="8" fillId="0" borderId="22" xfId="0" applyNumberFormat="1" applyFont="1" applyBorder="1" applyAlignment="1">
      <alignment horizontal="left" vertical="center"/>
    </xf>
    <xf numFmtId="0" fontId="13" fillId="0" borderId="38" xfId="0" applyFont="1" applyBorder="1" applyAlignment="1">
      <alignment horizontal="center"/>
    </xf>
    <xf numFmtId="0" fontId="5" fillId="0" borderId="39" xfId="0" applyFont="1" applyBorder="1"/>
    <xf numFmtId="0" fontId="5" fillId="0" borderId="40" xfId="0" applyFont="1" applyBorder="1"/>
    <xf numFmtId="0" fontId="2" fillId="0" borderId="15" xfId="0" applyFont="1" applyBorder="1" applyAlignment="1">
      <alignment horizontal="left" vertical="center" wrapText="1"/>
    </xf>
    <xf numFmtId="0" fontId="2" fillId="0" borderId="22" xfId="0" applyFont="1" applyBorder="1" applyAlignment="1">
      <alignment horizontal="left" vertical="center" wrapText="1"/>
    </xf>
    <xf numFmtId="0" fontId="9" fillId="0" borderId="34" xfId="0" applyFont="1" applyBorder="1" applyAlignment="1">
      <alignment horizontal="center"/>
    </xf>
    <xf numFmtId="0" fontId="5" fillId="0" borderId="36" xfId="0" applyFont="1" applyBorder="1"/>
    <xf numFmtId="0" fontId="9" fillId="0" borderId="39" xfId="0" applyFont="1" applyBorder="1" applyAlignment="1">
      <alignment horizontal="left"/>
    </xf>
    <xf numFmtId="0" fontId="5" fillId="0" borderId="42" xfId="0" applyFont="1" applyBorder="1"/>
    <xf numFmtId="0" fontId="12" fillId="0" borderId="22" xfId="0" applyFont="1" applyBorder="1" applyAlignment="1">
      <alignment horizontal="left" vertical="center"/>
    </xf>
    <xf numFmtId="0" fontId="9" fillId="0" borderId="33" xfId="0" applyFont="1" applyBorder="1" applyAlignment="1">
      <alignment horizontal="center"/>
    </xf>
    <xf numFmtId="0" fontId="12" fillId="0" borderId="8" xfId="0" applyFont="1" applyBorder="1" applyAlignment="1">
      <alignment horizontal="center"/>
    </xf>
    <xf numFmtId="0" fontId="9" fillId="0" borderId="52" xfId="0" applyFont="1" applyBorder="1" applyAlignment="1">
      <alignment horizontal="left"/>
    </xf>
    <xf numFmtId="14" fontId="9" fillId="0" borderId="8" xfId="0" applyNumberFormat="1" applyFont="1" applyBorder="1" applyAlignment="1">
      <alignment horizontal="center"/>
    </xf>
    <xf numFmtId="0" fontId="2" fillId="0" borderId="47" xfId="0" applyFont="1" applyBorder="1" applyAlignment="1">
      <alignment horizontal="center" vertical="center"/>
    </xf>
    <xf numFmtId="0" fontId="9" fillId="0" borderId="52" xfId="0" applyFont="1" applyBorder="1"/>
    <xf numFmtId="0" fontId="9" fillId="0" borderId="55" xfId="0" applyFont="1" applyBorder="1"/>
    <xf numFmtId="0" fontId="9" fillId="0" borderId="55" xfId="0" applyFont="1" applyBorder="1" applyAlignment="1">
      <alignment horizontal="left"/>
    </xf>
    <xf numFmtId="0" fontId="12" fillId="3" borderId="13" xfId="0" applyFont="1" applyFill="1" applyBorder="1" applyAlignment="1">
      <alignment horizontal="left" vertical="center"/>
    </xf>
    <xf numFmtId="0" fontId="9" fillId="0" borderId="15" xfId="0" applyFont="1" applyBorder="1" applyAlignment="1">
      <alignment horizontal="left" vertical="center"/>
    </xf>
    <xf numFmtId="0" fontId="4" fillId="0" borderId="0" xfId="0" applyFont="1" applyAlignment="1">
      <alignment horizontal="center" wrapText="1"/>
    </xf>
    <xf numFmtId="0" fontId="9" fillId="3" borderId="5" xfId="0" applyFont="1" applyFill="1" applyBorder="1" applyAlignment="1">
      <alignment horizontal="left" vertical="center"/>
    </xf>
    <xf numFmtId="0" fontId="5" fillId="0" borderId="44" xfId="0" applyFont="1" applyBorder="1"/>
    <xf numFmtId="0" fontId="9" fillId="0" borderId="8" xfId="0" applyFont="1" applyBorder="1" applyAlignment="1">
      <alignment horizontal="left" vertical="center"/>
    </xf>
    <xf numFmtId="0" fontId="9" fillId="3" borderId="13" xfId="0" applyFont="1" applyFill="1" applyBorder="1" applyAlignment="1">
      <alignment horizontal="left" vertical="center"/>
    </xf>
    <xf numFmtId="14" fontId="9" fillId="0" borderId="15" xfId="0" applyNumberFormat="1" applyFont="1" applyBorder="1" applyAlignment="1">
      <alignment horizontal="left" vertical="center"/>
    </xf>
    <xf numFmtId="0" fontId="9" fillId="3" borderId="19" xfId="0" applyFont="1" applyFill="1" applyBorder="1" applyAlignment="1">
      <alignment horizontal="left" vertical="center"/>
    </xf>
    <xf numFmtId="0" fontId="5" fillId="0" borderId="49" xfId="0" applyFont="1" applyBorder="1"/>
    <xf numFmtId="0" fontId="9" fillId="0" borderId="22" xfId="0" applyFont="1" applyBorder="1" applyAlignment="1">
      <alignment horizontal="left" vertical="center"/>
    </xf>
    <xf numFmtId="14" fontId="9" fillId="0" borderId="22" xfId="0" applyNumberFormat="1" applyFont="1" applyBorder="1" applyAlignment="1">
      <alignment horizontal="left" vertical="center"/>
    </xf>
    <xf numFmtId="0" fontId="15" fillId="0" borderId="0" xfId="0" applyFont="1" applyAlignment="1">
      <alignment horizontal="center" vertical="center" wrapText="1"/>
    </xf>
    <xf numFmtId="0" fontId="16" fillId="0" borderId="0" xfId="0" applyFont="1" applyAlignment="1">
      <alignment horizontal="left" vertical="center" wrapText="1"/>
    </xf>
    <xf numFmtId="0" fontId="16" fillId="0" borderId="50" xfId="0" applyFont="1" applyBorder="1" applyAlignment="1">
      <alignment horizontal="center" vertical="center" wrapText="1"/>
    </xf>
    <xf numFmtId="0" fontId="15" fillId="4" borderId="53" xfId="0" applyFont="1" applyFill="1" applyBorder="1" applyAlignment="1">
      <alignment horizontal="center" vertical="center" wrapText="1"/>
    </xf>
    <xf numFmtId="0" fontId="5" fillId="0" borderId="54" xfId="0" applyFont="1" applyBorder="1"/>
    <xf numFmtId="0" fontId="18" fillId="0" borderId="15" xfId="0" applyFont="1" applyBorder="1" applyAlignment="1">
      <alignment horizontal="center" vertical="center" wrapText="1"/>
    </xf>
    <xf numFmtId="0" fontId="18" fillId="16" borderId="15" xfId="0" applyFont="1" applyFill="1" applyBorder="1" applyAlignment="1">
      <alignment horizontal="center" vertical="center" wrapText="1"/>
    </xf>
    <xf numFmtId="0" fontId="5" fillId="16" borderId="17" xfId="0" applyFont="1" applyFill="1" applyBorder="1"/>
    <xf numFmtId="0" fontId="18" fillId="0" borderId="52" xfId="0" applyFont="1" applyBorder="1" applyAlignment="1">
      <alignment vertical="center" wrapText="1"/>
    </xf>
    <xf numFmtId="0" fontId="16"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8" fillId="0" borderId="52" xfId="0" applyFont="1" applyBorder="1" applyAlignment="1">
      <alignment horizontal="left" vertical="center" wrapText="1"/>
    </xf>
    <xf numFmtId="0" fontId="18" fillId="0" borderId="55" xfId="0" applyFont="1" applyBorder="1" applyAlignment="1">
      <alignment horizontal="left" vertical="center" wrapText="1"/>
    </xf>
    <xf numFmtId="0" fontId="19" fillId="0" borderId="22" xfId="0" applyFont="1" applyBorder="1" applyAlignment="1">
      <alignment horizontal="center" vertical="center" wrapText="1"/>
    </xf>
    <xf numFmtId="0" fontId="4" fillId="0" borderId="46" xfId="0" applyFont="1" applyBorder="1" applyAlignment="1">
      <alignment horizontal="center" vertical="center"/>
    </xf>
    <xf numFmtId="0" fontId="8" fillId="4" borderId="46" xfId="0" applyFont="1" applyFill="1" applyBorder="1" applyAlignment="1">
      <alignment horizontal="left" vertical="center" wrapText="1"/>
    </xf>
    <xf numFmtId="0" fontId="9" fillId="0" borderId="50" xfId="0" applyFont="1" applyBorder="1" applyAlignment="1">
      <alignment horizontal="left" vertical="top" wrapText="1"/>
    </xf>
    <xf numFmtId="0" fontId="5" fillId="0" borderId="61" xfId="0" applyFont="1" applyBorder="1"/>
    <xf numFmtId="0" fontId="5" fillId="0" borderId="65" xfId="0" applyFont="1" applyBorder="1"/>
    <xf numFmtId="0" fontId="9" fillId="3" borderId="2" xfId="0" applyFont="1" applyFill="1" applyBorder="1" applyAlignment="1">
      <alignment horizontal="left" vertical="center"/>
    </xf>
    <xf numFmtId="14" fontId="9" fillId="0" borderId="15" xfId="0" applyNumberFormat="1" applyFont="1" applyBorder="1" applyAlignment="1">
      <alignment horizontal="center" vertical="center"/>
    </xf>
    <xf numFmtId="0" fontId="9" fillId="0" borderId="15" xfId="0" applyFont="1" applyBorder="1" applyAlignment="1">
      <alignment horizontal="center" vertical="center"/>
    </xf>
    <xf numFmtId="165" fontId="9" fillId="0" borderId="15" xfId="0" applyNumberFormat="1" applyFont="1" applyBorder="1" applyAlignment="1">
      <alignment horizontal="center" vertical="center"/>
    </xf>
    <xf numFmtId="0" fontId="2" fillId="4" borderId="46" xfId="0" applyFont="1" applyFill="1" applyBorder="1"/>
    <xf numFmtId="0" fontId="9" fillId="3" borderId="33" xfId="0" applyFont="1" applyFill="1" applyBorder="1" applyAlignment="1">
      <alignment horizontal="left" vertical="center"/>
    </xf>
    <xf numFmtId="0" fontId="9" fillId="3" borderId="8" xfId="0" applyFont="1" applyFill="1" applyBorder="1" applyAlignment="1">
      <alignment horizontal="left" vertical="center"/>
    </xf>
    <xf numFmtId="0" fontId="5" fillId="0" borderId="56" xfId="0" applyFont="1" applyBorder="1"/>
    <xf numFmtId="0" fontId="9" fillId="0" borderId="52" xfId="0" applyFont="1" applyBorder="1" applyAlignment="1">
      <alignment horizontal="left" vertical="center"/>
    </xf>
    <xf numFmtId="0" fontId="9" fillId="0" borderId="16" xfId="0" applyFont="1" applyBorder="1" applyAlignment="1">
      <alignment horizontal="left" vertical="center"/>
    </xf>
    <xf numFmtId="0" fontId="9" fillId="3" borderId="52" xfId="0" applyFont="1" applyFill="1" applyBorder="1" applyAlignment="1">
      <alignment horizontal="left" vertical="center"/>
    </xf>
    <xf numFmtId="0" fontId="9" fillId="3" borderId="15" xfId="0" applyFont="1" applyFill="1" applyBorder="1" applyAlignment="1">
      <alignment horizontal="left" vertical="center"/>
    </xf>
    <xf numFmtId="0" fontId="9" fillId="0" borderId="55" xfId="0" applyFont="1" applyBorder="1" applyAlignment="1">
      <alignment horizontal="left" vertical="center"/>
    </xf>
    <xf numFmtId="0" fontId="9" fillId="0" borderId="23" xfId="0" applyFont="1" applyBorder="1" applyAlignment="1">
      <alignment horizontal="left" vertical="center"/>
    </xf>
    <xf numFmtId="0" fontId="2" fillId="4" borderId="2" xfId="0" applyFont="1" applyFill="1" applyBorder="1"/>
    <xf numFmtId="0" fontId="12" fillId="0" borderId="0" xfId="0" applyFont="1"/>
    <xf numFmtId="0" fontId="5" fillId="0" borderId="59" xfId="0" applyFont="1" applyBorder="1"/>
    <xf numFmtId="0" fontId="12" fillId="0" borderId="57" xfId="0" applyFont="1" applyBorder="1"/>
    <xf numFmtId="0" fontId="9" fillId="0" borderId="62" xfId="0" applyFont="1" applyBorder="1" applyAlignment="1">
      <alignment horizontal="left" vertical="top" shrinkToFit="1"/>
    </xf>
    <xf numFmtId="0" fontId="5" fillId="0" borderId="63" xfId="0" applyFont="1" applyBorder="1"/>
    <xf numFmtId="0" fontId="5" fillId="0" borderId="64" xfId="0" applyFont="1" applyBorder="1"/>
    <xf numFmtId="0" fontId="5" fillId="0" borderId="38" xfId="0" applyFont="1" applyBorder="1"/>
    <xf numFmtId="0" fontId="9" fillId="3" borderId="2" xfId="0" applyFont="1" applyFill="1" applyBorder="1" applyAlignment="1">
      <alignment horizontal="left"/>
    </xf>
    <xf numFmtId="164" fontId="9" fillId="0" borderId="15" xfId="0" applyNumberFormat="1" applyFont="1" applyBorder="1" applyAlignment="1">
      <alignment horizontal="left" vertical="center"/>
    </xf>
    <xf numFmtId="0" fontId="6" fillId="0" borderId="0" xfId="0" applyFont="1" applyAlignment="1">
      <alignment horizontal="left"/>
    </xf>
    <xf numFmtId="0" fontId="6" fillId="0" borderId="15" xfId="0" applyFont="1" applyBorder="1" applyAlignment="1">
      <alignment horizontal="left" vertical="center"/>
    </xf>
    <xf numFmtId="0" fontId="6" fillId="0" borderId="57" xfId="0" applyFont="1" applyBorder="1" applyAlignment="1">
      <alignment horizontal="left"/>
    </xf>
    <xf numFmtId="0" fontId="9" fillId="0" borderId="57" xfId="0" applyFont="1" applyBorder="1"/>
    <xf numFmtId="0" fontId="8" fillId="0" borderId="0" xfId="0" applyFont="1"/>
    <xf numFmtId="0" fontId="8" fillId="0" borderId="0" xfId="0" applyFont="1" applyAlignment="1">
      <alignment horizontal="left"/>
    </xf>
    <xf numFmtId="0" fontId="2" fillId="4" borderId="66" xfId="0" applyFont="1" applyFill="1" applyBorder="1" applyAlignment="1">
      <alignment horizontal="center"/>
    </xf>
    <xf numFmtId="0" fontId="5" fillId="0" borderId="67" xfId="0" applyFont="1" applyBorder="1"/>
    <xf numFmtId="0" fontId="5" fillId="0" borderId="68" xfId="0" applyFont="1" applyBorder="1"/>
    <xf numFmtId="0" fontId="9" fillId="0" borderId="22" xfId="0" applyFont="1" applyBorder="1" applyAlignment="1">
      <alignment horizontal="center" vertical="center"/>
    </xf>
    <xf numFmtId="0" fontId="9" fillId="0" borderId="0" xfId="0" applyFont="1"/>
    <xf numFmtId="0" fontId="9" fillId="0" borderId="0" xfId="0" applyFont="1" applyAlignment="1">
      <alignment horizontal="left"/>
    </xf>
    <xf numFmtId="0" fontId="9" fillId="0" borderId="15" xfId="0" applyFont="1" applyBorder="1" applyAlignment="1">
      <alignment horizontal="left"/>
    </xf>
    <xf numFmtId="0" fontId="9" fillId="3" borderId="33" xfId="0" applyFont="1" applyFill="1" applyBorder="1"/>
    <xf numFmtId="0" fontId="9" fillId="3" borderId="52" xfId="0" applyFont="1" applyFill="1" applyBorder="1" applyAlignment="1">
      <alignment horizontal="left"/>
    </xf>
    <xf numFmtId="0" fontId="9" fillId="3" borderId="55" xfId="0" applyFont="1" applyFill="1" applyBorder="1"/>
    <xf numFmtId="0" fontId="9" fillId="3" borderId="52" xfId="0" applyFont="1" applyFill="1" applyBorder="1"/>
    <xf numFmtId="0" fontId="9" fillId="3" borderId="15" xfId="0" applyFont="1" applyFill="1" applyBorder="1"/>
    <xf numFmtId="0" fontId="2" fillId="4" borderId="46" xfId="0" applyFont="1" applyFill="1" applyBorder="1" applyAlignment="1">
      <alignment vertical="center"/>
    </xf>
    <xf numFmtId="0" fontId="2" fillId="0" borderId="61" xfId="0" applyFont="1" applyBorder="1" applyAlignment="1">
      <alignment horizontal="left" vertical="top" wrapText="1"/>
    </xf>
    <xf numFmtId="0" fontId="22" fillId="0" borderId="46" xfId="0" applyFont="1" applyBorder="1" applyAlignment="1">
      <alignment horizontal="center"/>
    </xf>
    <xf numFmtId="0" fontId="11" fillId="0" borderId="46" xfId="0" applyFont="1" applyBorder="1" applyAlignment="1">
      <alignment horizontal="center" vertical="center"/>
    </xf>
    <xf numFmtId="0" fontId="2" fillId="0" borderId="38" xfId="0" applyFont="1" applyBorder="1" applyAlignment="1">
      <alignment horizontal="left"/>
    </xf>
    <xf numFmtId="0" fontId="2" fillId="0" borderId="38" xfId="0" applyFont="1" applyBorder="1" applyAlignment="1">
      <alignment horizontal="center"/>
    </xf>
    <xf numFmtId="0" fontId="2" fillId="0" borderId="72" xfId="0" applyFont="1" applyBorder="1" applyAlignment="1">
      <alignment horizontal="left"/>
    </xf>
    <xf numFmtId="0" fontId="2" fillId="0" borderId="52" xfId="0" applyFont="1" applyBorder="1" applyAlignment="1">
      <alignment horizontal="left"/>
    </xf>
    <xf numFmtId="0" fontId="2" fillId="0" borderId="15" xfId="0" applyFont="1" applyBorder="1" applyAlignment="1">
      <alignment horizontal="left"/>
    </xf>
    <xf numFmtId="0" fontId="2" fillId="0" borderId="15" xfId="0" applyFont="1" applyBorder="1" applyAlignment="1">
      <alignment horizontal="center"/>
    </xf>
    <xf numFmtId="0" fontId="9" fillId="3" borderId="2" xfId="0" applyFont="1" applyFill="1" applyBorder="1"/>
    <xf numFmtId="0" fontId="2" fillId="0" borderId="55" xfId="0" applyFont="1" applyBorder="1" applyAlignment="1">
      <alignment horizontal="left"/>
    </xf>
    <xf numFmtId="0" fontId="2" fillId="0" borderId="22" xfId="0" applyFont="1" applyBorder="1" applyAlignment="1">
      <alignment horizontal="left"/>
    </xf>
    <xf numFmtId="0" fontId="2" fillId="0" borderId="22" xfId="0" applyFont="1" applyBorder="1" applyAlignment="1">
      <alignment horizontal="center"/>
    </xf>
    <xf numFmtId="0" fontId="2" fillId="4" borderId="46" xfId="0" applyFont="1" applyFill="1" applyBorder="1" applyAlignment="1">
      <alignment vertical="center" wrapText="1"/>
    </xf>
    <xf numFmtId="0" fontId="2" fillId="0" borderId="50" xfId="0" applyFont="1" applyBorder="1" applyAlignment="1">
      <alignment horizontal="left" vertical="top" wrapText="1"/>
    </xf>
    <xf numFmtId="0" fontId="10" fillId="0" borderId="33" xfId="0" applyFont="1" applyBorder="1" applyAlignment="1">
      <alignment vertical="center"/>
    </xf>
    <xf numFmtId="0" fontId="21" fillId="3" borderId="33" xfId="0" applyFont="1" applyFill="1" applyBorder="1" applyAlignment="1">
      <alignment horizontal="right" vertical="center"/>
    </xf>
    <xf numFmtId="0" fontId="10" fillId="0" borderId="9" xfId="0" applyFont="1" applyBorder="1" applyAlignment="1">
      <alignment vertical="center"/>
    </xf>
    <xf numFmtId="0" fontId="21" fillId="3" borderId="52" xfId="0" applyFont="1" applyFill="1" applyBorder="1" applyAlignment="1">
      <alignment horizontal="right" vertical="center"/>
    </xf>
    <xf numFmtId="14" fontId="10" fillId="0" borderId="52" xfId="0" applyNumberFormat="1" applyFont="1" applyBorder="1" applyAlignment="1">
      <alignment vertical="center"/>
    </xf>
    <xf numFmtId="0" fontId="10" fillId="0" borderId="16" xfId="0" applyFont="1" applyBorder="1" applyAlignment="1">
      <alignment vertical="center"/>
    </xf>
    <xf numFmtId="0" fontId="24" fillId="4" borderId="46" xfId="0" applyFont="1" applyFill="1" applyBorder="1" applyAlignment="1">
      <alignment horizontal="center" vertical="center"/>
    </xf>
    <xf numFmtId="0" fontId="5" fillId="0" borderId="73" xfId="0" applyFont="1" applyBorder="1"/>
    <xf numFmtId="0" fontId="24" fillId="5" borderId="46" xfId="0" applyFont="1" applyFill="1" applyBorder="1" applyAlignment="1">
      <alignment horizontal="center" vertical="center"/>
    </xf>
    <xf numFmtId="0" fontId="10" fillId="0" borderId="52" xfId="0" applyFont="1" applyBorder="1" applyAlignment="1">
      <alignment vertical="center" wrapText="1"/>
    </xf>
    <xf numFmtId="0" fontId="21" fillId="3" borderId="55" xfId="0" applyFont="1" applyFill="1" applyBorder="1" applyAlignment="1">
      <alignment horizontal="right" vertical="center"/>
    </xf>
    <xf numFmtId="0" fontId="20" fillId="0" borderId="55" xfId="0" applyFont="1" applyBorder="1" applyAlignment="1">
      <alignment vertical="center"/>
    </xf>
    <xf numFmtId="14" fontId="10" fillId="0" borderId="16" xfId="0" applyNumberFormat="1" applyFont="1" applyBorder="1" applyAlignment="1">
      <alignment vertical="center"/>
    </xf>
    <xf numFmtId="0" fontId="10" fillId="0" borderId="55" xfId="0" applyFont="1" applyBorder="1" applyAlignment="1">
      <alignment vertical="center" wrapText="1"/>
    </xf>
    <xf numFmtId="14" fontId="20" fillId="0" borderId="23" xfId="0" applyNumberFormat="1" applyFont="1" applyBorder="1" applyAlignment="1">
      <alignment vertical="center"/>
    </xf>
    <xf numFmtId="0" fontId="23" fillId="8" borderId="15"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6" fillId="10" borderId="15" xfId="0" applyFont="1" applyFill="1" applyBorder="1" applyAlignment="1">
      <alignment horizontal="center" vertical="center" wrapText="1"/>
    </xf>
    <xf numFmtId="0" fontId="23" fillId="8" borderId="58" xfId="0" applyFont="1" applyFill="1" applyBorder="1" applyAlignment="1">
      <alignment horizontal="center" vertical="center" wrapText="1"/>
    </xf>
    <xf numFmtId="0" fontId="5" fillId="0" borderId="84" xfId="0" applyFont="1" applyBorder="1"/>
    <xf numFmtId="0" fontId="5" fillId="0" borderId="80" xfId="0" applyFont="1" applyBorder="1"/>
    <xf numFmtId="0" fontId="27" fillId="8" borderId="58"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26" fillId="9" borderId="15" xfId="0" applyFont="1" applyFill="1" applyBorder="1" applyAlignment="1">
      <alignment horizontal="center" vertical="center" wrapText="1"/>
    </xf>
    <xf numFmtId="0" fontId="2" fillId="8" borderId="94" xfId="0" applyFont="1" applyFill="1" applyBorder="1" applyAlignment="1">
      <alignment horizontal="center"/>
    </xf>
    <xf numFmtId="0" fontId="5" fillId="0" borderId="90" xfId="0" applyFont="1" applyBorder="1"/>
    <xf numFmtId="0" fontId="10" fillId="8" borderId="13" xfId="0" applyFont="1" applyFill="1" applyBorder="1" applyAlignment="1">
      <alignment horizontal="center"/>
    </xf>
    <xf numFmtId="0" fontId="2" fillId="11" borderId="2" xfId="0" applyFont="1" applyFill="1" applyBorder="1" applyAlignment="1">
      <alignment horizontal="center"/>
    </xf>
    <xf numFmtId="0" fontId="2" fillId="8" borderId="109" xfId="0" applyFont="1" applyFill="1" applyBorder="1" applyAlignment="1">
      <alignment wrapText="1"/>
    </xf>
    <xf numFmtId="0" fontId="2" fillId="8" borderId="2" xfId="0" applyFont="1" applyFill="1" applyBorder="1" applyAlignment="1">
      <alignment horizontal="center"/>
    </xf>
    <xf numFmtId="0" fontId="2" fillId="3" borderId="33" xfId="0" applyFont="1" applyFill="1" applyBorder="1" applyAlignment="1">
      <alignment horizontal="left"/>
    </xf>
    <xf numFmtId="0" fontId="10" fillId="8" borderId="33" xfId="0" applyFont="1" applyFill="1" applyBorder="1" applyAlignment="1">
      <alignment vertical="center"/>
    </xf>
    <xf numFmtId="14" fontId="10" fillId="8" borderId="33" xfId="0" applyNumberFormat="1" applyFont="1" applyFill="1" applyBorder="1" applyAlignment="1">
      <alignment vertical="center"/>
    </xf>
    <xf numFmtId="0" fontId="2" fillId="3" borderId="52" xfId="0" applyFont="1" applyFill="1" applyBorder="1" applyAlignment="1">
      <alignment horizontal="left"/>
    </xf>
    <xf numFmtId="0" fontId="10" fillId="8" borderId="52" xfId="0" applyFont="1" applyFill="1" applyBorder="1" applyAlignment="1">
      <alignment vertical="center"/>
    </xf>
    <xf numFmtId="0" fontId="2" fillId="3" borderId="55" xfId="0" applyFont="1" applyFill="1" applyBorder="1" applyAlignment="1">
      <alignment horizontal="left"/>
    </xf>
    <xf numFmtId="0" fontId="10" fillId="8" borderId="55" xfId="0" applyFont="1" applyFill="1" applyBorder="1" applyAlignment="1">
      <alignment vertical="center"/>
    </xf>
    <xf numFmtId="0" fontId="21" fillId="8" borderId="86" xfId="0" applyFont="1" applyFill="1" applyBorder="1" applyAlignment="1">
      <alignment horizontal="center"/>
    </xf>
    <xf numFmtId="0" fontId="2" fillId="8" borderId="92" xfId="0" applyFont="1" applyFill="1" applyBorder="1" applyAlignment="1">
      <alignment horizontal="center"/>
    </xf>
    <xf numFmtId="0" fontId="5" fillId="0" borderId="93" xfId="0" applyFont="1" applyBorder="1"/>
    <xf numFmtId="0" fontId="5" fillId="0" borderId="95" xfId="0" applyFont="1" applyBorder="1"/>
    <xf numFmtId="0" fontId="5" fillId="0" borderId="96" xfId="0" applyFont="1" applyBorder="1"/>
    <xf numFmtId="0" fontId="10" fillId="0" borderId="33" xfId="0" applyFont="1" applyBorder="1" applyAlignment="1">
      <alignment horizontal="left" vertical="center"/>
    </xf>
    <xf numFmtId="0" fontId="10" fillId="0" borderId="9" xfId="0" applyFont="1" applyBorder="1" applyAlignment="1">
      <alignment horizontal="left" vertical="center"/>
    </xf>
    <xf numFmtId="14" fontId="10" fillId="0" borderId="52" xfId="0" applyNumberFormat="1" applyFont="1" applyBorder="1" applyAlignment="1">
      <alignment horizontal="left" vertical="center"/>
    </xf>
    <xf numFmtId="0" fontId="10" fillId="0" borderId="16" xfId="0" applyFont="1" applyBorder="1" applyAlignment="1">
      <alignment horizontal="left" vertical="center"/>
    </xf>
    <xf numFmtId="0" fontId="10" fillId="0" borderId="0" xfId="0" applyFont="1" applyAlignment="1">
      <alignment horizontal="center" wrapText="1"/>
    </xf>
    <xf numFmtId="0" fontId="10" fillId="0" borderId="52" xfId="0" applyFont="1" applyBorder="1" applyAlignment="1">
      <alignment horizontal="left" vertical="center" wrapText="1"/>
    </xf>
    <xf numFmtId="0" fontId="20" fillId="0" borderId="55" xfId="0" applyFont="1" applyBorder="1" applyAlignment="1">
      <alignment horizontal="left" vertical="center"/>
    </xf>
    <xf numFmtId="14" fontId="10" fillId="0" borderId="16" xfId="0" applyNumberFormat="1" applyFont="1" applyBorder="1" applyAlignment="1">
      <alignment horizontal="left" vertical="center"/>
    </xf>
    <xf numFmtId="0" fontId="10" fillId="0" borderId="55" xfId="0" applyFont="1" applyBorder="1" applyAlignment="1">
      <alignment horizontal="left" vertical="center" wrapText="1"/>
    </xf>
    <xf numFmtId="14" fontId="20" fillId="0" borderId="23" xfId="0" applyNumberFormat="1" applyFont="1" applyBorder="1" applyAlignment="1">
      <alignment horizontal="left" vertical="center"/>
    </xf>
    <xf numFmtId="0" fontId="23" fillId="0" borderId="58" xfId="0" applyFont="1" applyBorder="1" applyAlignment="1">
      <alignment horizontal="center" vertical="center" wrapText="1"/>
    </xf>
    <xf numFmtId="0" fontId="23" fillId="0" borderId="15" xfId="0" applyFont="1" applyBorder="1" applyAlignment="1">
      <alignment horizontal="center" vertical="center" wrapText="1"/>
    </xf>
    <xf numFmtId="0" fontId="27" fillId="0" borderId="58" xfId="0" applyFont="1" applyBorder="1" applyAlignment="1">
      <alignment horizontal="center" vertical="center" wrapText="1"/>
    </xf>
    <xf numFmtId="0" fontId="0" fillId="8" borderId="46" xfId="0" applyFill="1" applyBorder="1" applyAlignment="1">
      <alignment horizontal="center" wrapText="1"/>
    </xf>
    <xf numFmtId="0" fontId="16" fillId="8" borderId="115" xfId="0" applyFont="1" applyFill="1" applyBorder="1" applyAlignment="1">
      <alignment horizontal="center" vertical="center"/>
    </xf>
    <xf numFmtId="0" fontId="5" fillId="0" borderId="116" xfId="0" applyFont="1" applyBorder="1"/>
    <xf numFmtId="0" fontId="5" fillId="0" borderId="117" xfId="0" applyFont="1" applyBorder="1"/>
    <xf numFmtId="0" fontId="16" fillId="8" borderId="118" xfId="0" applyFont="1" applyFill="1" applyBorder="1" applyAlignment="1">
      <alignment horizontal="center" vertical="center"/>
    </xf>
    <xf numFmtId="14" fontId="16" fillId="8" borderId="118" xfId="0" applyNumberFormat="1" applyFont="1" applyFill="1" applyBorder="1" applyAlignment="1">
      <alignment horizontal="center" vertical="center"/>
    </xf>
    <xf numFmtId="0" fontId="5" fillId="0" borderId="119" xfId="0" applyFont="1" applyBorder="1"/>
    <xf numFmtId="0" fontId="16" fillId="8" borderId="62" xfId="0" applyFont="1" applyFill="1" applyBorder="1" applyAlignment="1">
      <alignment horizontal="center" vertical="center"/>
    </xf>
    <xf numFmtId="0" fontId="16" fillId="8" borderId="58" xfId="0" applyFont="1" applyFill="1" applyBorder="1" applyAlignment="1">
      <alignment horizontal="center" vertical="center"/>
    </xf>
    <xf numFmtId="0" fontId="16" fillId="8" borderId="58" xfId="0" applyFont="1" applyFill="1" applyBorder="1" applyAlignment="1">
      <alignment horizontal="center" vertical="center" wrapText="1"/>
    </xf>
    <xf numFmtId="0" fontId="16" fillId="8" borderId="58" xfId="0" applyFont="1" applyFill="1" applyBorder="1" applyAlignment="1">
      <alignment horizontal="center" wrapText="1"/>
    </xf>
    <xf numFmtId="0" fontId="16" fillId="8" borderId="15" xfId="0" applyFont="1" applyFill="1" applyBorder="1" applyAlignment="1">
      <alignment horizontal="center"/>
    </xf>
    <xf numFmtId="0" fontId="16" fillId="8" borderId="121" xfId="0" applyFont="1" applyFill="1" applyBorder="1" applyAlignment="1">
      <alignment horizontal="center" vertical="center" wrapText="1"/>
    </xf>
    <xf numFmtId="0" fontId="5" fillId="0" borderId="123" xfId="0" applyFont="1" applyBorder="1"/>
    <xf numFmtId="0" fontId="5" fillId="0" borderId="81" xfId="0" applyFont="1" applyBorder="1"/>
    <xf numFmtId="0" fontId="16" fillId="8" borderId="120" xfId="0" applyFont="1" applyFill="1" applyBorder="1" applyAlignment="1">
      <alignment horizontal="center" vertical="center" wrapText="1"/>
    </xf>
    <xf numFmtId="0" fontId="5" fillId="0" borderId="122" xfId="0" applyFont="1" applyBorder="1"/>
    <xf numFmtId="0" fontId="5" fillId="0" borderId="37" xfId="0" applyFont="1" applyBorder="1"/>
    <xf numFmtId="0" fontId="2" fillId="0" borderId="0" xfId="0" applyFont="1" applyAlignment="1">
      <alignment horizontal="left" vertical="center" wrapText="1"/>
    </xf>
    <xf numFmtId="0" fontId="0" fillId="8" borderId="5" xfId="0" applyFill="1" applyBorder="1" applyAlignment="1">
      <alignment horizontal="center" wrapText="1"/>
    </xf>
    <xf numFmtId="0" fontId="31" fillId="0" borderId="8" xfId="0" applyFont="1" applyBorder="1" applyAlignment="1">
      <alignment horizontal="left" vertical="center"/>
    </xf>
    <xf numFmtId="0" fontId="31" fillId="0" borderId="8" xfId="0" applyFont="1" applyBorder="1" applyAlignment="1">
      <alignment vertical="center"/>
    </xf>
    <xf numFmtId="0" fontId="30" fillId="3" borderId="33" xfId="0" applyFont="1" applyFill="1" applyBorder="1" applyAlignment="1">
      <alignment horizontal="right" vertical="center"/>
    </xf>
    <xf numFmtId="0" fontId="31" fillId="0" borderId="8" xfId="0" applyFont="1" applyBorder="1" applyAlignment="1">
      <alignment horizontal="center" vertical="center"/>
    </xf>
    <xf numFmtId="14" fontId="31" fillId="0" borderId="8" xfId="0" applyNumberFormat="1" applyFont="1" applyBorder="1" applyAlignment="1">
      <alignment horizontal="center" vertical="center"/>
    </xf>
    <xf numFmtId="0" fontId="30" fillId="3" borderId="52" xfId="0" applyFont="1" applyFill="1" applyBorder="1" applyAlignment="1">
      <alignment horizontal="right" vertical="center"/>
    </xf>
    <xf numFmtId="0" fontId="31" fillId="0" borderId="15" xfId="0" applyFont="1" applyBorder="1" applyAlignment="1">
      <alignment horizontal="left" vertical="center"/>
    </xf>
    <xf numFmtId="0" fontId="31" fillId="0" borderId="15" xfId="0" applyFont="1" applyBorder="1" applyAlignment="1">
      <alignment vertical="center"/>
    </xf>
    <xf numFmtId="0" fontId="30" fillId="3" borderId="126" xfId="0" applyFont="1" applyFill="1" applyBorder="1" applyAlignment="1">
      <alignment horizontal="right" vertical="center"/>
    </xf>
    <xf numFmtId="0" fontId="5" fillId="0" borderId="128" xfId="0" applyFont="1" applyBorder="1"/>
    <xf numFmtId="0" fontId="30" fillId="3" borderId="55" xfId="0" applyFont="1" applyFill="1" applyBorder="1" applyAlignment="1">
      <alignment horizontal="right" vertical="center"/>
    </xf>
    <xf numFmtId="49" fontId="31" fillId="0" borderId="22" xfId="0" applyNumberFormat="1" applyFont="1" applyBorder="1" applyAlignment="1">
      <alignment horizontal="left" vertical="center"/>
    </xf>
    <xf numFmtId="0" fontId="31" fillId="0" borderId="22" xfId="0" applyFont="1" applyBorder="1" applyAlignment="1">
      <alignment vertical="center"/>
    </xf>
    <xf numFmtId="0" fontId="32" fillId="3" borderId="55" xfId="0" applyFont="1" applyFill="1" applyBorder="1" applyAlignment="1">
      <alignment horizontal="right" vertical="center"/>
    </xf>
    <xf numFmtId="0" fontId="31" fillId="0" borderId="62" xfId="0" applyFont="1" applyBorder="1" applyAlignment="1">
      <alignment horizontal="left" vertical="center"/>
    </xf>
    <xf numFmtId="0" fontId="5" fillId="0" borderId="127" xfId="0" applyFont="1" applyBorder="1"/>
    <xf numFmtId="0" fontId="38" fillId="11" borderId="2" xfId="0" applyFont="1" applyFill="1" applyBorder="1" applyAlignment="1">
      <alignment horizontal="center"/>
    </xf>
    <xf numFmtId="0" fontId="32" fillId="0" borderId="15" xfId="0" applyFont="1" applyBorder="1" applyAlignment="1">
      <alignment horizontal="center"/>
    </xf>
    <xf numFmtId="167" fontId="33" fillId="0" borderId="16" xfId="0" applyNumberFormat="1" applyFont="1" applyBorder="1" applyAlignment="1">
      <alignment horizontal="center"/>
    </xf>
    <xf numFmtId="0" fontId="31" fillId="0" borderId="22" xfId="0" applyFont="1" applyBorder="1" applyAlignment="1">
      <alignment horizontal="center" vertical="center"/>
    </xf>
    <xf numFmtId="0" fontId="32" fillId="3" borderId="52" xfId="0" applyFont="1" applyFill="1" applyBorder="1" applyAlignment="1">
      <alignment horizontal="right" vertical="center"/>
    </xf>
    <xf numFmtId="0" fontId="31" fillId="0" borderId="15" xfId="0" applyFont="1" applyBorder="1" applyAlignment="1">
      <alignment horizontal="center" vertical="center"/>
    </xf>
    <xf numFmtId="0" fontId="31" fillId="11" borderId="92" xfId="0" applyFont="1" applyFill="1" applyBorder="1" applyAlignment="1">
      <alignment horizontal="left" vertical="top" wrapText="1"/>
    </xf>
    <xf numFmtId="0" fontId="5" fillId="0" borderId="132" xfId="0" applyFont="1" applyBorder="1"/>
    <xf numFmtId="0" fontId="5" fillId="0" borderId="133" xfId="0" applyFont="1" applyBorder="1"/>
    <xf numFmtId="0" fontId="5" fillId="0" borderId="134" xfId="0" applyFont="1" applyBorder="1"/>
    <xf numFmtId="0" fontId="5" fillId="0" borderId="135" xfId="0" applyFont="1" applyBorder="1"/>
    <xf numFmtId="0" fontId="5" fillId="0" borderId="136" xfId="0" applyFont="1" applyBorder="1"/>
    <xf numFmtId="0" fontId="30" fillId="11" borderId="139" xfId="0" applyFont="1" applyFill="1" applyBorder="1" applyAlignment="1">
      <alignment horizontal="center"/>
    </xf>
    <xf numFmtId="0" fontId="5" fillId="0" borderId="140" xfId="0" applyFont="1" applyBorder="1"/>
    <xf numFmtId="0" fontId="5" fillId="0" borderId="141" xfId="0" applyFont="1" applyBorder="1"/>
    <xf numFmtId="0" fontId="31" fillId="11" borderId="143" xfId="0" applyFont="1" applyFill="1" applyBorder="1" applyAlignment="1">
      <alignment horizontal="left" vertical="top" wrapText="1"/>
    </xf>
    <xf numFmtId="0" fontId="5" fillId="0" borderId="144" xfId="0" applyFont="1" applyBorder="1"/>
    <xf numFmtId="0" fontId="5" fillId="0" borderId="145" xfId="0" applyFont="1" applyBorder="1"/>
    <xf numFmtId="0" fontId="31" fillId="11" borderId="92" xfId="0" applyFont="1" applyFill="1" applyBorder="1" applyAlignment="1">
      <alignment horizontal="left" wrapText="1"/>
    </xf>
    <xf numFmtId="0" fontId="5" fillId="0" borderId="146" xfId="0" applyFont="1" applyBorder="1"/>
    <xf numFmtId="168" fontId="32" fillId="0" borderId="15" xfId="0" applyNumberFormat="1" applyFont="1" applyBorder="1" applyAlignment="1">
      <alignment horizontal="center"/>
    </xf>
    <xf numFmtId="0" fontId="48" fillId="0" borderId="0" xfId="0" applyFont="1" applyAlignment="1">
      <alignment horizontal="center"/>
    </xf>
    <xf numFmtId="0" fontId="43" fillId="0" borderId="0" xfId="0" applyFont="1" applyAlignment="1">
      <alignment horizontal="center" vertical="top"/>
    </xf>
    <xf numFmtId="0" fontId="30" fillId="11" borderId="2" xfId="0" applyFont="1" applyFill="1" applyBorder="1" applyAlignment="1">
      <alignment horizontal="center"/>
    </xf>
    <xf numFmtId="0" fontId="42" fillId="11" borderId="2" xfId="0" applyFont="1" applyFill="1" applyBorder="1" applyAlignment="1">
      <alignment horizontal="center"/>
    </xf>
    <xf numFmtId="2" fontId="31" fillId="11" borderId="148" xfId="0" applyNumberFormat="1" applyFont="1" applyFill="1" applyBorder="1" applyAlignment="1">
      <alignment horizontal="center"/>
    </xf>
    <xf numFmtId="0" fontId="5" fillId="0" borderId="149" xfId="0" applyFont="1" applyBorder="1"/>
    <xf numFmtId="2" fontId="31" fillId="11" borderId="139" xfId="0" applyNumberFormat="1" applyFont="1" applyFill="1" applyBorder="1" applyAlignment="1">
      <alignment horizontal="center"/>
    </xf>
    <xf numFmtId="0" fontId="5" fillId="0" borderId="152" xfId="0" applyFont="1" applyBorder="1"/>
    <xf numFmtId="2" fontId="31" fillId="11" borderId="153" xfId="0" applyNumberFormat="1" applyFont="1" applyFill="1" applyBorder="1" applyAlignment="1">
      <alignment horizontal="center"/>
    </xf>
    <xf numFmtId="0" fontId="5" fillId="0" borderId="154" xfId="0" applyFont="1" applyBorder="1"/>
    <xf numFmtId="2" fontId="31" fillId="11" borderId="2" xfId="0" applyNumberFormat="1" applyFont="1" applyFill="1" applyBorder="1" applyAlignment="1">
      <alignment horizontal="center"/>
    </xf>
    <xf numFmtId="0" fontId="43" fillId="0" borderId="0" xfId="0" applyFont="1" applyAlignment="1">
      <alignment horizontal="center"/>
    </xf>
    <xf numFmtId="0" fontId="21" fillId="8" borderId="62" xfId="0" applyFont="1" applyFill="1" applyBorder="1" applyAlignment="1">
      <alignment horizontal="center" vertical="center"/>
    </xf>
    <xf numFmtId="0" fontId="10" fillId="8" borderId="118" xfId="0" applyFont="1" applyFill="1" applyBorder="1" applyAlignment="1">
      <alignment horizontal="center"/>
    </xf>
    <xf numFmtId="0" fontId="10" fillId="8" borderId="19" xfId="0" applyFont="1" applyFill="1" applyBorder="1" applyAlignment="1">
      <alignment horizontal="center"/>
    </xf>
    <xf numFmtId="0" fontId="10" fillId="8" borderId="156" xfId="0" applyFont="1" applyFill="1" applyBorder="1" applyAlignment="1">
      <alignment horizontal="center"/>
    </xf>
    <xf numFmtId="0" fontId="2" fillId="8" borderId="161" xfId="0" applyFont="1" applyFill="1" applyBorder="1" applyAlignment="1">
      <alignment horizontal="center"/>
    </xf>
    <xf numFmtId="0" fontId="5" fillId="0" borderId="162" xfId="0" applyFont="1" applyBorder="1"/>
    <xf numFmtId="169" fontId="2" fillId="8" borderId="118" xfId="0" applyNumberFormat="1" applyFont="1" applyFill="1" applyBorder="1" applyAlignment="1">
      <alignment horizontal="center"/>
    </xf>
    <xf numFmtId="0" fontId="21" fillId="11" borderId="15" xfId="0" applyFont="1" applyFill="1" applyBorder="1" applyAlignment="1">
      <alignment horizontal="center"/>
    </xf>
    <xf numFmtId="0" fontId="2" fillId="0" borderId="39" xfId="0" applyFont="1" applyBorder="1" applyAlignment="1">
      <alignment horizontal="center"/>
    </xf>
    <xf numFmtId="0" fontId="10" fillId="8" borderId="115" xfId="0" applyFont="1" applyFill="1" applyBorder="1" applyAlignment="1">
      <alignment horizontal="center"/>
    </xf>
    <xf numFmtId="14" fontId="10" fillId="8" borderId="118" xfId="0" applyNumberFormat="1" applyFont="1" applyFill="1" applyBorder="1" applyAlignment="1">
      <alignment horizontal="center"/>
    </xf>
    <xf numFmtId="0" fontId="5" fillId="0" borderId="157" xfId="0" applyFont="1" applyBorder="1"/>
    <xf numFmtId="0" fontId="24" fillId="8" borderId="158" xfId="0" applyFont="1" applyFill="1" applyBorder="1" applyAlignment="1">
      <alignment horizontal="center"/>
    </xf>
    <xf numFmtId="0" fontId="5" fillId="0" borderId="159" xfId="0" applyFont="1" applyBorder="1"/>
    <xf numFmtId="0" fontId="24" fillId="8" borderId="2" xfId="0" applyFont="1" applyFill="1" applyBorder="1" applyAlignment="1">
      <alignment horizontal="center"/>
    </xf>
    <xf numFmtId="0" fontId="21" fillId="8" borderId="58" xfId="0" applyFont="1" applyFill="1" applyBorder="1" applyAlignment="1">
      <alignment horizontal="center" vertical="center"/>
    </xf>
    <xf numFmtId="0" fontId="21" fillId="8" borderId="160" xfId="0" applyFont="1" applyFill="1" applyBorder="1" applyAlignment="1">
      <alignment horizontal="center" vertical="center"/>
    </xf>
    <xf numFmtId="0" fontId="5" fillId="0" borderId="164" xfId="0" applyFont="1" applyBorder="1"/>
    <xf numFmtId="0" fontId="5" fillId="0" borderId="166" xfId="0" applyFont="1" applyBorder="1"/>
    <xf numFmtId="0" fontId="10" fillId="8" borderId="161" xfId="0" applyFont="1" applyFill="1" applyBorder="1" applyAlignment="1">
      <alignment horizontal="center"/>
    </xf>
    <xf numFmtId="0" fontId="2" fillId="8" borderId="15" xfId="0" quotePrefix="1" applyFont="1" applyFill="1" applyBorder="1" applyAlignment="1">
      <alignment horizontal="center"/>
    </xf>
    <xf numFmtId="2" fontId="2" fillId="8" borderId="15" xfId="0" applyNumberFormat="1" applyFont="1" applyFill="1" applyBorder="1" applyAlignment="1">
      <alignment horizontal="center"/>
    </xf>
    <xf numFmtId="0" fontId="2" fillId="8" borderId="15" xfId="0" applyFont="1" applyFill="1" applyBorder="1" applyAlignment="1">
      <alignment horizontal="center"/>
    </xf>
    <xf numFmtId="0" fontId="51" fillId="8" borderId="158" xfId="0" applyFont="1" applyFill="1" applyBorder="1" applyAlignment="1">
      <alignment horizontal="center"/>
    </xf>
    <xf numFmtId="0" fontId="16" fillId="4" borderId="5" xfId="0" quotePrefix="1" applyFont="1" applyFill="1" applyBorder="1" applyAlignment="1">
      <alignment horizontal="left"/>
    </xf>
    <xf numFmtId="0" fontId="10" fillId="11" borderId="8" xfId="0" applyFont="1" applyFill="1" applyBorder="1" applyAlignment="1">
      <alignment vertical="center"/>
    </xf>
    <xf numFmtId="0" fontId="10" fillId="11" borderId="167" xfId="0" applyFont="1" applyFill="1" applyBorder="1" applyAlignment="1">
      <alignment horizontal="left" vertical="center"/>
    </xf>
    <xf numFmtId="0" fontId="10" fillId="11" borderId="22" xfId="0" applyFont="1" applyFill="1" applyBorder="1" applyAlignment="1">
      <alignment vertical="center"/>
    </xf>
    <xf numFmtId="0" fontId="16" fillId="4" borderId="19" xfId="0" quotePrefix="1" applyFont="1" applyFill="1" applyBorder="1" applyAlignment="1">
      <alignment horizontal="left"/>
    </xf>
    <xf numFmtId="0" fontId="10" fillId="11" borderId="22" xfId="0" applyFont="1" applyFill="1" applyBorder="1" applyAlignment="1">
      <alignment horizontal="left" vertical="center"/>
    </xf>
    <xf numFmtId="0" fontId="16" fillId="4" borderId="46" xfId="0" applyFont="1" applyFill="1" applyBorder="1" applyAlignment="1">
      <alignment horizontal="left" vertical="center"/>
    </xf>
    <xf numFmtId="0" fontId="5" fillId="0" borderId="168" xfId="0" applyFont="1" applyBorder="1"/>
    <xf numFmtId="0" fontId="10" fillId="11" borderId="76" xfId="0" applyFont="1" applyFill="1" applyBorder="1" applyAlignment="1">
      <alignment horizontal="center" vertical="center"/>
    </xf>
    <xf numFmtId="0" fontId="10" fillId="11" borderId="76" xfId="0" applyFont="1" applyFill="1" applyBorder="1" applyAlignment="1">
      <alignment horizontal="left" vertical="center"/>
    </xf>
    <xf numFmtId="14" fontId="16" fillId="11" borderId="76" xfId="0" applyNumberFormat="1" applyFont="1" applyFill="1" applyBorder="1" applyAlignment="1">
      <alignment vertical="center"/>
    </xf>
    <xf numFmtId="0" fontId="115" fillId="11" borderId="2" xfId="0" applyFont="1" applyFill="1" applyBorder="1" applyAlignment="1">
      <alignment horizontal="center" vertical="center"/>
    </xf>
    <xf numFmtId="0" fontId="115" fillId="0" borderId="3" xfId="0" applyFont="1" applyBorder="1" applyAlignment="1">
      <alignment horizontal="center"/>
    </xf>
    <xf numFmtId="0" fontId="115" fillId="0" borderId="4" xfId="0" applyFont="1" applyBorder="1" applyAlignment="1">
      <alignment horizontal="center"/>
    </xf>
    <xf numFmtId="0" fontId="16" fillId="11" borderId="2" xfId="0" applyFont="1" applyFill="1" applyBorder="1" applyAlignment="1">
      <alignment horizontal="center" vertical="center"/>
    </xf>
    <xf numFmtId="0" fontId="52" fillId="10" borderId="170" xfId="0" applyFont="1" applyFill="1" applyBorder="1" applyAlignment="1">
      <alignment horizontal="center" vertical="center" wrapText="1"/>
    </xf>
    <xf numFmtId="0" fontId="5" fillId="0" borderId="82" xfId="0" applyFont="1" applyBorder="1"/>
    <xf numFmtId="0" fontId="52" fillId="10" borderId="171" xfId="0" quotePrefix="1" applyFont="1" applyFill="1" applyBorder="1" applyAlignment="1">
      <alignment horizontal="center" vertical="center" wrapText="1"/>
    </xf>
    <xf numFmtId="0" fontId="5" fillId="0" borderId="83" xfId="0" applyFont="1" applyBorder="1"/>
    <xf numFmtId="0" fontId="52" fillId="0" borderId="169" xfId="0" applyFont="1" applyBorder="1" applyAlignment="1">
      <alignment horizontal="center" vertical="center" wrapText="1"/>
    </xf>
    <xf numFmtId="0" fontId="5" fillId="0" borderId="172" xfId="0" applyFont="1" applyBorder="1"/>
    <xf numFmtId="0" fontId="52" fillId="0" borderId="170" xfId="0" applyFont="1" applyBorder="1" applyAlignment="1">
      <alignment horizontal="center" vertical="center" wrapText="1"/>
    </xf>
    <xf numFmtId="0" fontId="52" fillId="0" borderId="8" xfId="0" applyFont="1" applyBorder="1" applyAlignment="1">
      <alignment horizontal="center" vertical="center" wrapText="1"/>
    </xf>
    <xf numFmtId="0" fontId="52" fillId="10" borderId="8" xfId="0" applyFont="1" applyFill="1" applyBorder="1" applyAlignment="1">
      <alignment horizontal="center" vertical="center" wrapText="1"/>
    </xf>
    <xf numFmtId="0" fontId="52" fillId="10" borderId="170" xfId="0" quotePrefix="1" applyFont="1" applyFill="1" applyBorder="1" applyAlignment="1">
      <alignment horizontal="center" vertical="center" wrapText="1"/>
    </xf>
    <xf numFmtId="0" fontId="52" fillId="0" borderId="8" xfId="0" applyFont="1" applyBorder="1" applyAlignment="1">
      <alignment horizontal="center" vertical="center"/>
    </xf>
    <xf numFmtId="0" fontId="10" fillId="8" borderId="158" xfId="0" applyFont="1" applyFill="1" applyBorder="1" applyAlignment="1">
      <alignment horizontal="left"/>
    </xf>
    <xf numFmtId="0" fontId="23" fillId="11" borderId="2" xfId="0" applyFont="1" applyFill="1" applyBorder="1" applyAlignment="1">
      <alignment horizontal="left"/>
    </xf>
    <xf numFmtId="0" fontId="10" fillId="8" borderId="19" xfId="0" applyFont="1" applyFill="1" applyBorder="1" applyAlignment="1">
      <alignment horizontal="right"/>
    </xf>
    <xf numFmtId="0" fontId="55" fillId="8" borderId="161" xfId="0" applyFont="1" applyFill="1" applyBorder="1" applyAlignment="1">
      <alignment horizontal="left"/>
    </xf>
    <xf numFmtId="0" fontId="57" fillId="8" borderId="66" xfId="0" applyFont="1" applyFill="1" applyBorder="1" applyAlignment="1">
      <alignment horizontal="left"/>
    </xf>
    <xf numFmtId="0" fontId="10" fillId="8" borderId="118" xfId="0" applyFont="1" applyFill="1" applyBorder="1" applyAlignment="1">
      <alignment horizontal="left"/>
    </xf>
    <xf numFmtId="14" fontId="10" fillId="8" borderId="158" xfId="0" applyNumberFormat="1" applyFont="1" applyFill="1" applyBorder="1" applyAlignment="1">
      <alignment horizontal="left"/>
    </xf>
    <xf numFmtId="0" fontId="114" fillId="0" borderId="232" xfId="0" applyFont="1" applyBorder="1" applyAlignment="1">
      <alignment horizontal="center"/>
    </xf>
    <xf numFmtId="0" fontId="114" fillId="0" borderId="233" xfId="0" applyFont="1" applyBorder="1" applyAlignment="1">
      <alignment horizontal="center"/>
    </xf>
    <xf numFmtId="0" fontId="114" fillId="0" borderId="234" xfId="0" applyFont="1" applyBorder="1" applyAlignment="1">
      <alignment horizontal="center"/>
    </xf>
    <xf numFmtId="0" fontId="114" fillId="0" borderId="235" xfId="0" applyFont="1" applyBorder="1" applyAlignment="1">
      <alignment horizontal="center"/>
    </xf>
    <xf numFmtId="0" fontId="114" fillId="0" borderId="236" xfId="0" applyFont="1" applyBorder="1" applyAlignment="1">
      <alignment horizontal="center"/>
    </xf>
    <xf numFmtId="0" fontId="114" fillId="0" borderId="237" xfId="0" applyFont="1" applyBorder="1" applyAlignment="1">
      <alignment horizontal="center"/>
    </xf>
    <xf numFmtId="0" fontId="53" fillId="0" borderId="238" xfId="0" applyFont="1" applyBorder="1" applyAlignment="1">
      <alignment horizontal="center"/>
    </xf>
    <xf numFmtId="0" fontId="53" fillId="0" borderId="239" xfId="0" applyFont="1" applyBorder="1" applyAlignment="1">
      <alignment horizontal="center"/>
    </xf>
    <xf numFmtId="0" fontId="53" fillId="0" borderId="240" xfId="0" applyFont="1" applyBorder="1" applyAlignment="1">
      <alignment horizontal="center"/>
    </xf>
    <xf numFmtId="0" fontId="52" fillId="8" borderId="15" xfId="0" applyFont="1" applyFill="1" applyBorder="1" applyAlignment="1">
      <alignment horizontal="center"/>
    </xf>
    <xf numFmtId="0" fontId="16" fillId="11" borderId="2" xfId="0" applyFont="1" applyFill="1" applyBorder="1" applyAlignment="1">
      <alignment horizontal="left" vertical="center"/>
    </xf>
    <xf numFmtId="0" fontId="52" fillId="8" borderId="50" xfId="0" applyFont="1" applyFill="1" applyBorder="1" applyAlignment="1">
      <alignment horizontal="center" vertical="center"/>
    </xf>
    <xf numFmtId="0" fontId="5" fillId="0" borderId="177" xfId="0" applyFont="1" applyBorder="1"/>
    <xf numFmtId="0" fontId="5" fillId="0" borderId="178" xfId="0" applyFont="1" applyBorder="1"/>
    <xf numFmtId="0" fontId="52" fillId="8" borderId="34" xfId="0" quotePrefix="1" applyFont="1" applyFill="1" applyBorder="1" applyAlignment="1">
      <alignment horizontal="center" vertical="center"/>
    </xf>
    <xf numFmtId="0" fontId="5" fillId="0" borderId="179" xfId="0" applyFont="1" applyBorder="1"/>
    <xf numFmtId="0" fontId="52" fillId="8" borderId="170" xfId="0" quotePrefix="1" applyFont="1" applyFill="1" applyBorder="1" applyAlignment="1">
      <alignment horizontal="center" vertical="center"/>
    </xf>
    <xf numFmtId="0" fontId="5" fillId="0" borderId="180" xfId="0" applyFont="1" applyBorder="1"/>
    <xf numFmtId="0" fontId="52" fillId="8" borderId="8" xfId="0" applyFont="1" applyFill="1" applyBorder="1" applyAlignment="1">
      <alignment horizontal="center" vertical="top"/>
    </xf>
    <xf numFmtId="0" fontId="6" fillId="0" borderId="171" xfId="0" applyFont="1" applyBorder="1" applyAlignment="1">
      <alignment horizontal="center" vertical="center"/>
    </xf>
    <xf numFmtId="0" fontId="52" fillId="8" borderId="33" xfId="0" applyFont="1" applyFill="1" applyBorder="1"/>
    <xf numFmtId="0" fontId="52" fillId="8" borderId="8" xfId="0" applyFont="1" applyFill="1" applyBorder="1" applyAlignment="1">
      <alignment horizontal="center"/>
    </xf>
    <xf numFmtId="0" fontId="52" fillId="8" borderId="52" xfId="0" applyFont="1" applyFill="1" applyBorder="1"/>
    <xf numFmtId="0" fontId="52" fillId="8" borderId="22" xfId="0" applyFont="1" applyFill="1" applyBorder="1" applyAlignment="1">
      <alignment horizontal="center"/>
    </xf>
    <xf numFmtId="0" fontId="52" fillId="8" borderId="55" xfId="0" applyFont="1" applyFill="1" applyBorder="1"/>
    <xf numFmtId="0" fontId="23" fillId="11" borderId="19" xfId="0" applyFont="1" applyFill="1" applyBorder="1" applyAlignment="1">
      <alignment horizontal="left"/>
    </xf>
    <xf numFmtId="0" fontId="2" fillId="0" borderId="25" xfId="0" applyFont="1" applyBorder="1" applyAlignment="1">
      <alignment horizontal="center"/>
    </xf>
    <xf numFmtId="0" fontId="16" fillId="3" borderId="5" xfId="0" quotePrefix="1" applyFont="1" applyFill="1" applyBorder="1" applyAlignment="1">
      <alignment horizontal="left" vertical="center"/>
    </xf>
    <xf numFmtId="0" fontId="10" fillId="11" borderId="183" xfId="0" applyFont="1" applyFill="1" applyBorder="1" applyAlignment="1">
      <alignment horizontal="left" vertical="center"/>
    </xf>
    <xf numFmtId="0" fontId="10" fillId="11" borderId="8" xfId="0" applyFont="1" applyFill="1" applyBorder="1" applyAlignment="1">
      <alignment horizontal="left" vertical="center"/>
    </xf>
    <xf numFmtId="0" fontId="10" fillId="11" borderId="185" xfId="0" applyFont="1" applyFill="1" applyBorder="1" applyAlignment="1">
      <alignment horizontal="left" vertical="center"/>
    </xf>
    <xf numFmtId="0" fontId="16" fillId="3" borderId="33" xfId="0" applyFont="1" applyFill="1" applyBorder="1" applyAlignment="1">
      <alignment horizontal="left" vertical="center"/>
    </xf>
    <xf numFmtId="0" fontId="10" fillId="11" borderId="8" xfId="0" applyFont="1" applyFill="1" applyBorder="1" applyAlignment="1">
      <alignment horizontal="center" vertical="center"/>
    </xf>
    <xf numFmtId="0" fontId="5" fillId="0" borderId="187" xfId="0" applyFont="1" applyBorder="1"/>
    <xf numFmtId="0" fontId="16" fillId="3" borderId="8" xfId="0" applyFont="1" applyFill="1" applyBorder="1" applyAlignment="1">
      <alignment horizontal="left" vertical="center"/>
    </xf>
    <xf numFmtId="0" fontId="10" fillId="11" borderId="22" xfId="0" applyFont="1" applyFill="1" applyBorder="1" applyAlignment="1">
      <alignment horizontal="left" vertical="top"/>
    </xf>
    <xf numFmtId="0" fontId="10" fillId="11" borderId="22" xfId="0" applyFont="1" applyFill="1" applyBorder="1" applyAlignment="1">
      <alignment horizontal="center"/>
    </xf>
    <xf numFmtId="0" fontId="58" fillId="8" borderId="33" xfId="0" applyFont="1" applyFill="1" applyBorder="1" applyAlignment="1">
      <alignment horizontal="left" vertical="center" wrapText="1"/>
    </xf>
    <xf numFmtId="0" fontId="16" fillId="8" borderId="52" xfId="0" applyFont="1" applyFill="1" applyBorder="1" applyAlignment="1">
      <alignment horizontal="left"/>
    </xf>
    <xf numFmtId="0" fontId="16" fillId="0" borderId="8" xfId="0" quotePrefix="1" applyFont="1" applyBorder="1" applyAlignment="1">
      <alignment horizontal="center" vertical="center"/>
    </xf>
    <xf numFmtId="0" fontId="16" fillId="0" borderId="170" xfId="0" applyFont="1" applyBorder="1" applyAlignment="1">
      <alignment horizontal="center" vertical="center" wrapText="1"/>
    </xf>
    <xf numFmtId="0" fontId="16" fillId="8" borderId="55" xfId="0" applyFont="1" applyFill="1" applyBorder="1" applyAlignment="1">
      <alignment horizontal="left"/>
    </xf>
    <xf numFmtId="0" fontId="16" fillId="0" borderId="8" xfId="0" applyFont="1" applyBorder="1" applyAlignment="1">
      <alignment horizontal="center" vertical="center" wrapText="1"/>
    </xf>
    <xf numFmtId="0" fontId="16" fillId="0" borderId="170" xfId="0" quotePrefix="1" applyFont="1" applyBorder="1" applyAlignment="1">
      <alignment horizontal="center" vertical="center" wrapText="1"/>
    </xf>
    <xf numFmtId="0" fontId="16" fillId="0" borderId="171" xfId="0" quotePrefix="1" applyFont="1" applyBorder="1" applyAlignment="1">
      <alignment horizontal="center" vertical="center" wrapText="1"/>
    </xf>
    <xf numFmtId="0" fontId="29" fillId="8" borderId="52" xfId="0" applyFont="1" applyFill="1" applyBorder="1" applyAlignment="1">
      <alignment horizontal="left" wrapText="1"/>
    </xf>
    <xf numFmtId="0" fontId="16" fillId="8" borderId="52" xfId="0" applyFont="1" applyFill="1" applyBorder="1" applyAlignment="1">
      <alignment horizontal="left" wrapText="1"/>
    </xf>
    <xf numFmtId="0" fontId="29" fillId="8" borderId="52" xfId="0" applyFont="1" applyFill="1" applyBorder="1" applyAlignment="1">
      <alignment horizontal="left"/>
    </xf>
    <xf numFmtId="0" fontId="58" fillId="8" borderId="52" xfId="0" applyFont="1" applyFill="1" applyBorder="1" applyAlignment="1">
      <alignment horizontal="left" vertical="center" wrapText="1"/>
    </xf>
    <xf numFmtId="0" fontId="2" fillId="8" borderId="158" xfId="0" applyFont="1" applyFill="1" applyBorder="1" applyAlignment="1">
      <alignment horizontal="left"/>
    </xf>
    <xf numFmtId="14" fontId="2" fillId="8" borderId="158" xfId="0" applyNumberFormat="1" applyFont="1" applyFill="1" applyBorder="1" applyAlignment="1">
      <alignment horizontal="left"/>
    </xf>
    <xf numFmtId="0" fontId="2" fillId="8" borderId="118" xfId="0" applyFont="1" applyFill="1" applyBorder="1" applyAlignment="1">
      <alignment horizontal="left"/>
    </xf>
    <xf numFmtId="0" fontId="29" fillId="8" borderId="55" xfId="0" applyFont="1" applyFill="1" applyBorder="1" applyAlignment="1">
      <alignment horizontal="left" wrapText="1"/>
    </xf>
    <xf numFmtId="0" fontId="53" fillId="11" borderId="46" xfId="0" applyFont="1" applyFill="1" applyBorder="1" applyAlignment="1">
      <alignment horizontal="center" wrapText="1"/>
    </xf>
    <xf numFmtId="0" fontId="2" fillId="8" borderId="19" xfId="0" applyFont="1" applyFill="1" applyBorder="1" applyAlignment="1">
      <alignment horizontal="right"/>
    </xf>
    <xf numFmtId="0" fontId="10" fillId="11" borderId="52" xfId="0" applyFont="1" applyFill="1" applyBorder="1" applyAlignment="1">
      <alignment horizontal="center"/>
    </xf>
    <xf numFmtId="0" fontId="10" fillId="11" borderId="15" xfId="0" applyFont="1" applyFill="1" applyBorder="1" applyAlignment="1">
      <alignment horizontal="center"/>
    </xf>
    <xf numFmtId="0" fontId="10" fillId="11" borderId="52" xfId="0" applyFont="1" applyFill="1" applyBorder="1" applyAlignment="1">
      <alignment horizontal="left"/>
    </xf>
    <xf numFmtId="0" fontId="10" fillId="8" borderId="15" xfId="0" applyFont="1" applyFill="1" applyBorder="1" applyAlignment="1">
      <alignment horizontal="center"/>
    </xf>
    <xf numFmtId="0" fontId="5" fillId="0" borderId="195" xfId="0" applyFont="1" applyBorder="1"/>
    <xf numFmtId="0" fontId="21" fillId="8" borderId="46" xfId="0" applyFont="1" applyFill="1" applyBorder="1" applyAlignment="1">
      <alignment horizontal="center" vertical="center"/>
    </xf>
    <xf numFmtId="0" fontId="10" fillId="8" borderId="33" xfId="0" applyFont="1" applyFill="1" applyBorder="1" applyAlignment="1">
      <alignment horizontal="center" vertical="center"/>
    </xf>
    <xf numFmtId="0" fontId="10" fillId="8" borderId="8" xfId="0" applyFont="1" applyFill="1" applyBorder="1" applyAlignment="1">
      <alignment horizontal="center"/>
    </xf>
    <xf numFmtId="0" fontId="10" fillId="8" borderId="52" xfId="0" applyFont="1" applyFill="1" applyBorder="1" applyAlignment="1">
      <alignment horizontal="center" vertical="center"/>
    </xf>
    <xf numFmtId="0" fontId="10" fillId="8" borderId="22" xfId="0" applyFont="1" applyFill="1" applyBorder="1" applyAlignment="1">
      <alignment horizontal="center"/>
    </xf>
    <xf numFmtId="0" fontId="5" fillId="0" borderId="196" xfId="0" applyFont="1" applyBorder="1"/>
    <xf numFmtId="0" fontId="29" fillId="8" borderId="55" xfId="0" applyFont="1" applyFill="1" applyBorder="1" applyAlignment="1">
      <alignment horizontal="center" wrapText="1"/>
    </xf>
    <xf numFmtId="0" fontId="10" fillId="8" borderId="55" xfId="0" applyFont="1" applyFill="1" applyBorder="1" applyAlignment="1">
      <alignment horizontal="center" vertical="center"/>
    </xf>
    <xf numFmtId="0" fontId="10" fillId="8" borderId="194" xfId="0" applyFont="1" applyFill="1" applyBorder="1" applyAlignment="1">
      <alignment horizontal="center"/>
    </xf>
    <xf numFmtId="0" fontId="16" fillId="8" borderId="115" xfId="0" applyFont="1" applyFill="1" applyBorder="1" applyAlignment="1">
      <alignment horizontal="left"/>
    </xf>
    <xf numFmtId="0" fontId="21" fillId="8" borderId="194" xfId="0" applyFont="1" applyFill="1" applyBorder="1" applyAlignment="1">
      <alignment horizontal="center" vertical="center"/>
    </xf>
    <xf numFmtId="0" fontId="10" fillId="8" borderId="50" xfId="0" applyFont="1" applyFill="1" applyBorder="1" applyAlignment="1">
      <alignment horizontal="center" vertical="center"/>
    </xf>
    <xf numFmtId="0" fontId="16" fillId="8" borderId="53" xfId="0" applyFont="1" applyFill="1" applyBorder="1" applyAlignment="1">
      <alignment horizontal="center"/>
    </xf>
    <xf numFmtId="0" fontId="10" fillId="11" borderId="55" xfId="0" applyFont="1" applyFill="1" applyBorder="1" applyAlignment="1">
      <alignment horizontal="left"/>
    </xf>
    <xf numFmtId="0" fontId="10" fillId="11" borderId="55" xfId="0" applyFont="1" applyFill="1" applyBorder="1" applyAlignment="1">
      <alignment horizontal="center"/>
    </xf>
    <xf numFmtId="0" fontId="21" fillId="8" borderId="5" xfId="0" applyFont="1" applyFill="1" applyBorder="1" applyAlignment="1">
      <alignment horizontal="left" vertical="center" wrapText="1"/>
    </xf>
    <xf numFmtId="0" fontId="10" fillId="8" borderId="33" xfId="0" applyFont="1" applyFill="1" applyBorder="1" applyAlignment="1">
      <alignment horizontal="left" vertical="center"/>
    </xf>
    <xf numFmtId="0" fontId="10" fillId="8" borderId="33" xfId="0" applyFont="1" applyFill="1" applyBorder="1" applyAlignment="1">
      <alignment horizontal="center"/>
    </xf>
    <xf numFmtId="0" fontId="16" fillId="8" borderId="52" xfId="0" applyFont="1" applyFill="1" applyBorder="1" applyAlignment="1">
      <alignment horizontal="center"/>
    </xf>
    <xf numFmtId="0" fontId="10" fillId="8" borderId="52" xfId="0" applyFont="1" applyFill="1" applyBorder="1" applyAlignment="1">
      <alignment horizontal="left" vertical="center"/>
    </xf>
    <xf numFmtId="0" fontId="2" fillId="0" borderId="0" xfId="0" applyFont="1" applyAlignment="1">
      <alignment horizontal="center"/>
    </xf>
    <xf numFmtId="0" fontId="10" fillId="8" borderId="115" xfId="0" applyFont="1" applyFill="1" applyBorder="1" applyAlignment="1">
      <alignment horizontal="center" vertical="center"/>
    </xf>
    <xf numFmtId="0" fontId="10" fillId="8" borderId="118" xfId="0" applyFont="1" applyFill="1" applyBorder="1" applyAlignment="1">
      <alignment horizontal="center" vertical="center"/>
    </xf>
    <xf numFmtId="0" fontId="16" fillId="8" borderId="161" xfId="0" applyFont="1" applyFill="1" applyBorder="1" applyAlignment="1">
      <alignment horizontal="left"/>
    </xf>
    <xf numFmtId="0" fontId="10" fillId="8" borderId="143" xfId="0" applyFont="1" applyFill="1" applyBorder="1" applyAlignment="1">
      <alignment horizontal="left" vertical="top"/>
    </xf>
    <xf numFmtId="0" fontId="5" fillId="0" borderId="192" xfId="0" applyFont="1" applyBorder="1"/>
    <xf numFmtId="0" fontId="10" fillId="8" borderId="46" xfId="0" applyFont="1" applyFill="1" applyBorder="1" applyAlignment="1">
      <alignment horizontal="right"/>
    </xf>
    <xf numFmtId="0" fontId="63" fillId="8" borderId="19" xfId="0" applyFont="1" applyFill="1" applyBorder="1" applyAlignment="1">
      <alignment horizontal="center"/>
    </xf>
    <xf numFmtId="0" fontId="16" fillId="8" borderId="199" xfId="0" applyFont="1" applyFill="1" applyBorder="1" applyAlignment="1">
      <alignment horizontal="left"/>
    </xf>
    <xf numFmtId="0" fontId="16" fillId="0" borderId="9" xfId="0" applyFont="1" applyBorder="1" applyAlignment="1">
      <alignment horizontal="center" vertical="center" wrapText="1"/>
    </xf>
    <xf numFmtId="0" fontId="10" fillId="8" borderId="5" xfId="0" applyFont="1" applyFill="1" applyBorder="1" applyAlignment="1">
      <alignment horizontal="left" vertical="top" wrapText="1"/>
    </xf>
    <xf numFmtId="0" fontId="16" fillId="0" borderId="55" xfId="0" applyFont="1" applyBorder="1" applyAlignment="1">
      <alignment horizontal="center" vertical="center" wrapText="1"/>
    </xf>
    <xf numFmtId="0" fontId="16" fillId="11" borderId="46" xfId="0" applyFont="1" applyFill="1" applyBorder="1" applyAlignment="1">
      <alignment horizontal="left" vertical="center" wrapText="1"/>
    </xf>
    <xf numFmtId="0" fontId="16" fillId="8" borderId="15" xfId="0" applyFont="1" applyFill="1" applyBorder="1"/>
    <xf numFmtId="0" fontId="16" fillId="8" borderId="15" xfId="0" applyFont="1" applyFill="1" applyBorder="1" applyAlignment="1">
      <alignment wrapText="1"/>
    </xf>
    <xf numFmtId="0" fontId="111" fillId="8" borderId="19" xfId="0" applyFont="1" applyFill="1" applyBorder="1" applyAlignment="1">
      <alignment horizontal="right"/>
    </xf>
    <xf numFmtId="0" fontId="112" fillId="0" borderId="20" xfId="0" applyFont="1" applyBorder="1"/>
    <xf numFmtId="0" fontId="112" fillId="0" borderId="157" xfId="0" applyFont="1" applyBorder="1"/>
    <xf numFmtId="0" fontId="16" fillId="8" borderId="22" xfId="0" applyFont="1" applyFill="1" applyBorder="1"/>
    <xf numFmtId="0" fontId="16" fillId="3" borderId="33" xfId="0" quotePrefix="1" applyFont="1" applyFill="1" applyBorder="1" applyAlignment="1">
      <alignment vertical="center"/>
    </xf>
    <xf numFmtId="0" fontId="16" fillId="3" borderId="55" xfId="0" quotePrefix="1" applyFont="1" applyFill="1" applyBorder="1" applyAlignment="1">
      <alignment vertical="center"/>
    </xf>
    <xf numFmtId="0" fontId="16" fillId="11" borderId="33" xfId="0" applyFont="1" applyFill="1" applyBorder="1" applyAlignment="1">
      <alignment vertical="center"/>
    </xf>
    <xf numFmtId="0" fontId="16" fillId="11" borderId="8" xfId="0" applyFont="1" applyFill="1" applyBorder="1" applyAlignment="1">
      <alignment vertical="center"/>
    </xf>
    <xf numFmtId="172" fontId="16" fillId="11" borderId="22" xfId="0" applyNumberFormat="1" applyFont="1" applyFill="1" applyBorder="1" applyAlignment="1">
      <alignment horizontal="center" vertical="center"/>
    </xf>
    <xf numFmtId="0" fontId="16" fillId="11" borderId="185" xfId="0" applyFont="1" applyFill="1" applyBorder="1" applyAlignment="1">
      <alignment horizontal="center" vertical="center"/>
    </xf>
    <xf numFmtId="0" fontId="16" fillId="0" borderId="169" xfId="0" applyFont="1" applyBorder="1" applyAlignment="1">
      <alignment horizontal="center" vertical="center" wrapText="1"/>
    </xf>
    <xf numFmtId="0" fontId="16" fillId="0" borderId="34" xfId="0" applyFont="1" applyBorder="1" applyAlignment="1">
      <alignment horizontal="center" vertical="center" wrapText="1"/>
    </xf>
    <xf numFmtId="0" fontId="16" fillId="8" borderId="8" xfId="0" applyFont="1" applyFill="1" applyBorder="1"/>
    <xf numFmtId="0" fontId="2" fillId="0" borderId="57" xfId="0" applyFont="1" applyBorder="1" applyAlignment="1">
      <alignment horizontal="center" vertical="center" wrapText="1"/>
    </xf>
    <xf numFmtId="0" fontId="5" fillId="0" borderId="57" xfId="0" applyFont="1" applyBorder="1"/>
    <xf numFmtId="0" fontId="2" fillId="12" borderId="15" xfId="0" applyFont="1" applyFill="1" applyBorder="1"/>
    <xf numFmtId="0" fontId="2" fillId="0" borderId="15" xfId="0" applyFont="1" applyBorder="1"/>
    <xf numFmtId="0" fontId="2" fillId="0" borderId="38" xfId="0" applyFont="1" applyBorder="1"/>
    <xf numFmtId="0" fontId="2" fillId="0" borderId="39" xfId="0" applyFont="1" applyBorder="1"/>
    <xf numFmtId="0" fontId="2" fillId="0" borderId="57" xfId="0" applyFont="1" applyBorder="1" applyAlignment="1">
      <alignment horizontal="center"/>
    </xf>
    <xf numFmtId="0" fontId="2" fillId="0" borderId="62" xfId="0" applyFont="1" applyBorder="1" applyAlignment="1">
      <alignment horizontal="left"/>
    </xf>
    <xf numFmtId="0" fontId="2" fillId="0" borderId="63" xfId="0" applyFont="1" applyBorder="1" applyAlignment="1">
      <alignment horizontal="center"/>
    </xf>
    <xf numFmtId="0" fontId="2" fillId="0" borderId="39" xfId="0" applyFont="1" applyBorder="1" applyAlignment="1">
      <alignment horizontal="center" vertical="center"/>
    </xf>
    <xf numFmtId="0" fontId="2" fillId="0" borderId="16" xfId="0" applyFont="1" applyBorder="1" applyAlignment="1">
      <alignment horizontal="center" vertical="center"/>
    </xf>
    <xf numFmtId="0" fontId="1" fillId="0" borderId="15" xfId="0" applyFont="1" applyBorder="1" applyAlignment="1">
      <alignment horizontal="center"/>
    </xf>
    <xf numFmtId="0" fontId="2" fillId="0" borderId="15" xfId="0" applyFont="1" applyBorder="1" applyAlignment="1">
      <alignment horizontal="center" vertical="center"/>
    </xf>
    <xf numFmtId="0" fontId="2" fillId="0" borderId="62" xfId="0" applyFont="1" applyBorder="1"/>
    <xf numFmtId="0" fontId="1" fillId="0" borderId="0" xfId="0" applyFont="1" applyAlignment="1">
      <alignment horizontal="center" vertical="center"/>
    </xf>
    <xf numFmtId="0" fontId="2" fillId="0" borderId="62" xfId="0" applyFont="1" applyBorder="1" applyAlignment="1">
      <alignment horizontal="center" vertical="center" wrapText="1"/>
    </xf>
    <xf numFmtId="0" fontId="2" fillId="0" borderId="38" xfId="0" applyFont="1" applyBorder="1" applyAlignment="1">
      <alignment horizontal="center" vertical="center" wrapText="1"/>
    </xf>
    <xf numFmtId="0" fontId="1" fillId="12" borderId="15" xfId="0" applyFont="1" applyFill="1" applyBorder="1" applyAlignment="1">
      <alignment horizontal="center"/>
    </xf>
    <xf numFmtId="0" fontId="2" fillId="12" borderId="210" xfId="0" applyFont="1" applyFill="1" applyBorder="1" applyAlignment="1">
      <alignment horizontal="center"/>
    </xf>
    <xf numFmtId="0" fontId="2" fillId="0" borderId="62" xfId="0" applyFont="1" applyBorder="1" applyAlignment="1">
      <alignment horizontal="center" vertical="center"/>
    </xf>
    <xf numFmtId="0" fontId="2" fillId="0" borderId="63" xfId="0" applyFont="1" applyBorder="1" applyAlignment="1">
      <alignment horizontal="center" vertical="center"/>
    </xf>
    <xf numFmtId="0" fontId="1" fillId="0" borderId="62" xfId="0" applyFont="1" applyBorder="1" applyAlignment="1">
      <alignment horizontal="center" vertical="center" wrapText="1"/>
    </xf>
    <xf numFmtId="0" fontId="20" fillId="0" borderId="39" xfId="0" applyFont="1" applyBorder="1" applyAlignment="1">
      <alignment horizontal="center" vertical="center"/>
    </xf>
    <xf numFmtId="0" fontId="16" fillId="3" borderId="33" xfId="0" quotePrefix="1" applyFont="1" applyFill="1" applyBorder="1" applyAlignment="1">
      <alignment horizontal="left" vertical="center"/>
    </xf>
    <xf numFmtId="0" fontId="16" fillId="3" borderId="55" xfId="0" quotePrefix="1" applyFont="1" applyFill="1" applyBorder="1" applyAlignment="1">
      <alignment horizontal="left" vertical="center"/>
    </xf>
    <xf numFmtId="0" fontId="10" fillId="8" borderId="46" xfId="0" applyFont="1" applyFill="1" applyBorder="1" applyAlignment="1">
      <alignment horizontal="center"/>
    </xf>
    <xf numFmtId="0" fontId="63" fillId="8" borderId="46" xfId="0" applyFont="1" applyFill="1" applyBorder="1" applyAlignment="1">
      <alignment horizontal="center"/>
    </xf>
    <xf numFmtId="0" fontId="16" fillId="11" borderId="22" xfId="0" applyFont="1" applyFill="1" applyBorder="1" applyAlignment="1">
      <alignment horizontal="center" vertical="center"/>
    </xf>
    <xf numFmtId="0" fontId="58" fillId="8" borderId="46" xfId="0" applyFont="1" applyFill="1" applyBorder="1" applyAlignment="1">
      <alignment horizontal="left" vertical="center" wrapText="1"/>
    </xf>
    <xf numFmtId="0" fontId="16" fillId="8" borderId="5" xfId="0" applyFont="1" applyFill="1" applyBorder="1" applyAlignment="1">
      <alignment horizontal="left"/>
    </xf>
    <xf numFmtId="0" fontId="16" fillId="8" borderId="46" xfId="0" applyFont="1" applyFill="1" applyBorder="1" applyAlignment="1">
      <alignment horizontal="left"/>
    </xf>
    <xf numFmtId="0" fontId="64" fillId="11" borderId="13" xfId="0" applyFont="1" applyFill="1" applyBorder="1" applyAlignment="1">
      <alignment horizontal="center"/>
    </xf>
    <xf numFmtId="0" fontId="15" fillId="8" borderId="50" xfId="0" applyFont="1" applyFill="1" applyBorder="1" applyAlignment="1">
      <alignment horizontal="left" vertical="center" wrapText="1"/>
    </xf>
    <xf numFmtId="0" fontId="15" fillId="8" borderId="34" xfId="0" applyFont="1" applyFill="1" applyBorder="1" applyAlignment="1">
      <alignment horizontal="center" vertical="center"/>
    </xf>
    <xf numFmtId="0" fontId="5" fillId="0" borderId="211" xfId="0" applyFont="1" applyBorder="1"/>
    <xf numFmtId="0" fontId="5" fillId="0" borderId="212" xfId="0" applyFont="1" applyBorder="1"/>
    <xf numFmtId="0" fontId="15" fillId="8" borderId="50" xfId="0" applyFont="1" applyFill="1" applyBorder="1" applyAlignment="1">
      <alignment horizontal="left" vertical="center"/>
    </xf>
    <xf numFmtId="0" fontId="65" fillId="13" borderId="13" xfId="0" applyFont="1" applyFill="1" applyBorder="1" applyAlignment="1">
      <alignment horizontal="right"/>
    </xf>
    <xf numFmtId="14" fontId="16" fillId="11" borderId="52" xfId="0" applyNumberFormat="1" applyFont="1" applyFill="1" applyBorder="1" applyAlignment="1">
      <alignment horizontal="center"/>
    </xf>
    <xf numFmtId="0" fontId="65" fillId="13" borderId="2" xfId="0" applyFont="1" applyFill="1" applyBorder="1" applyAlignment="1">
      <alignment horizontal="right"/>
    </xf>
    <xf numFmtId="0" fontId="15" fillId="11" borderId="33" xfId="0" applyFont="1" applyFill="1" applyBorder="1" applyAlignment="1">
      <alignment horizontal="left"/>
    </xf>
    <xf numFmtId="0" fontId="16" fillId="11" borderId="33" xfId="0" applyFont="1" applyFill="1" applyBorder="1" applyAlignment="1">
      <alignment horizontal="center"/>
    </xf>
    <xf numFmtId="0" fontId="15" fillId="11" borderId="52" xfId="0" applyFont="1" applyFill="1" applyBorder="1" applyAlignment="1">
      <alignment horizontal="left"/>
    </xf>
    <xf numFmtId="0" fontId="16" fillId="11" borderId="52" xfId="0" applyFont="1" applyFill="1" applyBorder="1" applyAlignment="1">
      <alignment horizontal="left"/>
    </xf>
    <xf numFmtId="14" fontId="16" fillId="11" borderId="55" xfId="0" applyNumberFormat="1" applyFont="1" applyFill="1" applyBorder="1" applyAlignment="1">
      <alignment horizontal="center"/>
    </xf>
    <xf numFmtId="0" fontId="70" fillId="13" borderId="13" xfId="0" applyFont="1" applyFill="1" applyBorder="1" applyAlignment="1">
      <alignment horizontal="center"/>
    </xf>
    <xf numFmtId="165" fontId="65" fillId="13" borderId="2" xfId="0" applyNumberFormat="1" applyFont="1" applyFill="1" applyBorder="1" applyAlignment="1">
      <alignment horizontal="right"/>
    </xf>
    <xf numFmtId="0" fontId="16" fillId="11" borderId="55" xfId="0" applyFont="1" applyFill="1" applyBorder="1" applyAlignment="1">
      <alignment horizontal="left"/>
    </xf>
    <xf numFmtId="0" fontId="93" fillId="11" borderId="46" xfId="0" applyFont="1" applyFill="1" applyBorder="1" applyAlignment="1">
      <alignment horizontal="center"/>
    </xf>
    <xf numFmtId="0" fontId="16" fillId="14" borderId="46" xfId="0" applyFont="1" applyFill="1" applyBorder="1" applyAlignment="1">
      <alignment horizontal="center"/>
    </xf>
    <xf numFmtId="0" fontId="49" fillId="11" borderId="19" xfId="0" applyFont="1" applyFill="1" applyBorder="1" applyAlignment="1">
      <alignment horizontal="center"/>
    </xf>
    <xf numFmtId="0" fontId="85" fillId="11" borderId="220" xfId="0" applyFont="1" applyFill="1" applyBorder="1" applyAlignment="1">
      <alignment horizontal="center"/>
    </xf>
    <xf numFmtId="0" fontId="49" fillId="11" borderId="46" xfId="0" applyFont="1" applyFill="1" applyBorder="1" applyAlignment="1">
      <alignment horizontal="center"/>
    </xf>
    <xf numFmtId="0" fontId="85" fillId="11" borderId="194" xfId="0" applyFont="1" applyFill="1" applyBorder="1" applyAlignment="1">
      <alignment horizontal="center"/>
    </xf>
    <xf numFmtId="0" fontId="75" fillId="11" borderId="2" xfId="0" applyFont="1" applyFill="1" applyBorder="1" applyAlignment="1">
      <alignment horizontal="center"/>
    </xf>
    <xf numFmtId="0" fontId="84" fillId="11" borderId="109" xfId="0" applyFont="1" applyFill="1" applyBorder="1" applyAlignment="1">
      <alignment horizontal="center"/>
    </xf>
    <xf numFmtId="0" fontId="69" fillId="14" borderId="161" xfId="0" applyFont="1" applyFill="1" applyBorder="1" applyAlignment="1">
      <alignment horizontal="center"/>
    </xf>
    <xf numFmtId="0" fontId="96" fillId="0" borderId="0" xfId="0" applyFont="1" applyAlignment="1">
      <alignment horizontal="center" vertical="center"/>
    </xf>
    <xf numFmtId="0" fontId="98" fillId="0" borderId="0" xfId="0" applyFont="1" applyAlignment="1">
      <alignment horizontal="center" vertical="center" wrapText="1"/>
    </xf>
    <xf numFmtId="0" fontId="100" fillId="0" borderId="46" xfId="0" applyFont="1" applyBorder="1" applyAlignment="1">
      <alignment horizontal="center" vertical="center" wrapText="1"/>
    </xf>
    <xf numFmtId="0" fontId="101" fillId="0" borderId="72" xfId="0" applyFont="1" applyBorder="1"/>
    <xf numFmtId="0" fontId="102" fillId="0" borderId="38" xfId="0" applyFont="1" applyBorder="1" applyAlignment="1">
      <alignment horizontal="left" vertical="center"/>
    </xf>
    <xf numFmtId="0" fontId="101" fillId="0" borderId="52" xfId="0" applyFont="1" applyBorder="1"/>
    <xf numFmtId="0" fontId="102" fillId="0" borderId="15" xfId="0" applyFont="1" applyBorder="1" applyAlignment="1">
      <alignment horizontal="left" vertical="center"/>
    </xf>
    <xf numFmtId="0" fontId="101" fillId="0" borderId="55" xfId="0" applyFont="1" applyBorder="1"/>
    <xf numFmtId="0" fontId="102" fillId="0" borderId="22" xfId="0" applyFont="1" applyBorder="1" applyAlignment="1">
      <alignment horizontal="left" vertical="center"/>
    </xf>
    <xf numFmtId="0" fontId="102" fillId="3" borderId="19" xfId="0" applyFont="1" applyFill="1" applyBorder="1"/>
    <xf numFmtId="0" fontId="102" fillId="0" borderId="23"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101" fillId="15" borderId="5" xfId="0" applyFont="1" applyFill="1" applyBorder="1" applyAlignment="1">
      <alignment horizontal="center" wrapText="1"/>
    </xf>
    <xf numFmtId="0" fontId="102" fillId="3" borderId="13" xfId="0" applyFont="1" applyFill="1" applyBorder="1"/>
    <xf numFmtId="0" fontId="102" fillId="0" borderId="0" xfId="0" applyFont="1" applyAlignment="1">
      <alignment horizontal="left" vertical="center"/>
    </xf>
    <xf numFmtId="0" fontId="102" fillId="0" borderId="16" xfId="0" applyFont="1" applyBorder="1" applyAlignment="1">
      <alignment horizontal="left" vertical="center"/>
    </xf>
    <xf numFmtId="0" fontId="16" fillId="8" borderId="5" xfId="0" applyFont="1" applyFill="1" applyBorder="1" applyAlignment="1">
      <alignment horizontal="left" vertical="top"/>
    </xf>
    <xf numFmtId="0" fontId="2" fillId="8" borderId="53" xfId="0" applyFont="1" applyFill="1" applyBorder="1" applyAlignment="1">
      <alignment horizontal="center" vertical="top"/>
    </xf>
    <xf numFmtId="0" fontId="16" fillId="8" borderId="183" xfId="0" applyFont="1" applyFill="1" applyBorder="1" applyAlignment="1">
      <alignment vertical="center"/>
    </xf>
    <xf numFmtId="0" fontId="16" fillId="8" borderId="220" xfId="0" applyFont="1" applyFill="1" applyBorder="1" applyAlignment="1">
      <alignment horizontal="center"/>
    </xf>
    <xf numFmtId="0" fontId="16" fillId="8" borderId="185" xfId="0" applyFont="1" applyFill="1" applyBorder="1" applyAlignment="1">
      <alignment vertical="center"/>
    </xf>
    <xf numFmtId="0" fontId="16" fillId="11" borderId="22" xfId="0" applyFont="1" applyFill="1" applyBorder="1" applyAlignment="1">
      <alignment vertical="center"/>
    </xf>
    <xf numFmtId="0" fontId="16" fillId="0" borderId="46" xfId="0" applyFont="1" applyBorder="1" applyAlignment="1">
      <alignment horizontal="center" vertical="center" wrapText="1"/>
    </xf>
    <xf numFmtId="0" fontId="16" fillId="0" borderId="223" xfId="0" applyFont="1" applyBorder="1" applyAlignment="1">
      <alignment horizontal="center" vertical="center" wrapText="1"/>
    </xf>
    <xf numFmtId="0" fontId="5" fillId="0" borderId="224" xfId="0" applyFont="1" applyBorder="1"/>
    <xf numFmtId="0" fontId="5" fillId="0" borderId="225" xfId="0" applyFont="1" applyBorder="1"/>
    <xf numFmtId="0" fontId="5" fillId="0" borderId="226" xfId="0" applyFont="1" applyBorder="1"/>
    <xf numFmtId="0" fontId="5" fillId="0" borderId="227" xfId="0" applyFont="1" applyBorder="1"/>
    <xf numFmtId="0" fontId="5" fillId="0" borderId="228" xfId="0" applyFont="1" applyBorder="1"/>
    <xf numFmtId="0" fontId="5" fillId="0" borderId="229" xfId="0" applyFont="1" applyBorder="1"/>
    <xf numFmtId="0" fontId="5" fillId="0" borderId="230" xfId="0" applyFont="1" applyBorder="1"/>
    <xf numFmtId="0" fontId="5" fillId="0" borderId="231" xfId="0" applyFont="1" applyBorder="1"/>
    <xf numFmtId="0" fontId="2" fillId="11" borderId="8" xfId="0" applyFont="1" applyFill="1" applyBorder="1" applyAlignment="1">
      <alignment vertical="center"/>
    </xf>
  </cellXfs>
  <cellStyles count="1">
    <cellStyle name="Normal" xfId="0" builtinId="0"/>
  </cellStyles>
  <dxfs count="25">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ont>
        <color rgb="FF9C0006"/>
      </font>
      <fill>
        <patternFill patternType="solid">
          <fgColor rgb="FFFFC7CE"/>
          <bgColor rgb="FFFFC7CE"/>
        </patternFill>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FF00"/>
      </font>
      <fill>
        <patternFill patternType="solid">
          <fgColor theme="1"/>
          <bgColor theme="1"/>
        </patternFill>
      </fill>
    </dxf>
    <dxf>
      <font>
        <color rgb="FFFF0000"/>
      </font>
      <fill>
        <patternFill patternType="solid">
          <fgColor theme="0"/>
          <bgColor theme="0"/>
        </patternFill>
      </fill>
    </dxf>
    <dxf>
      <fill>
        <patternFill patternType="solid">
          <fgColor theme="1"/>
          <bgColor theme="1"/>
        </patternFill>
      </fill>
    </dxf>
    <dxf>
      <fill>
        <patternFill patternType="solid">
          <fgColor theme="1"/>
          <bgColor theme="1"/>
        </patternFill>
      </fill>
    </dxf>
    <dxf>
      <fill>
        <patternFill patternType="solid">
          <fgColor theme="1"/>
          <bgColor theme="1"/>
        </patternFill>
      </fill>
    </dxf>
    <dxf>
      <fill>
        <patternFill patternType="solid">
          <fgColor theme="1"/>
          <bgColor theme="1"/>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1"/>
  <c:style val="2"/>
  <c:chart>
    <c:title>
      <c:tx>
        <c:rich>
          <a:bodyPr/>
          <a:lstStyle/>
          <a:p>
            <a:pPr lvl="0">
              <a:defRPr sz="1200" b="1" i="0">
                <a:solidFill>
                  <a:srgbClr val="000000"/>
                </a:solidFill>
                <a:latin typeface="Times New Roman"/>
              </a:defRPr>
            </a:pPr>
            <a:r>
              <a:rPr lang="en-US"/>
              <a:t>X-bar Chart</a:t>
            </a:r>
          </a:p>
        </c:rich>
      </c:tx>
      <c:overlay val="0"/>
    </c:title>
    <c:autoTitleDeleted val="0"/>
    <c:plotArea>
      <c:layout>
        <c:manualLayout>
          <c:xMode val="edge"/>
          <c:yMode val="edge"/>
          <c:x val="0.15835777126099709"/>
          <c:y val="0.33522727272727293"/>
          <c:w val="0.80058651026392957"/>
          <c:h val="0.3295454545454547"/>
        </c:manualLayout>
      </c:layout>
      <c:lineChart>
        <c:grouping val="standard"/>
        <c:varyColors val="1"/>
        <c:dLbls>
          <c:showLegendKey val="0"/>
          <c:showVal val="0"/>
          <c:showCatName val="0"/>
          <c:showSerName val="0"/>
          <c:showPercent val="0"/>
          <c:showBubbleSize val="0"/>
        </c:dLbls>
        <c:marker val="1"/>
        <c:smooth val="0"/>
        <c:axId val="544232046"/>
        <c:axId val="1272393454"/>
      </c:lineChart>
      <c:catAx>
        <c:axId val="544232046"/>
        <c:scaling>
          <c:orientation val="minMax"/>
        </c:scaling>
        <c:delete val="0"/>
        <c:axPos val="b"/>
        <c:majorTickMark val="cross"/>
        <c:minorTickMark val="cross"/>
        <c:tickLblPos val="nextTo"/>
        <c:crossAx val="1272393454"/>
        <c:crosses val="autoZero"/>
        <c:auto val="1"/>
        <c:lblAlgn val="ctr"/>
        <c:lblOffset val="100"/>
        <c:noMultiLvlLbl val="1"/>
      </c:catAx>
      <c:valAx>
        <c:axId val="1272393454"/>
        <c:scaling>
          <c:orientation val="minMax"/>
        </c:scaling>
        <c:delete val="0"/>
        <c:axPos val="l"/>
        <c:numFmt formatCode="General" sourceLinked="1"/>
        <c:majorTickMark val="cross"/>
        <c:minorTickMark val="cross"/>
        <c:tickLblPos val="nextTo"/>
        <c:spPr>
          <a:ln w="47625">
            <a:noFill/>
          </a:ln>
        </c:spPr>
        <c:crossAx val="544232046"/>
        <c:crosses val="autoZero"/>
        <c:crossBetween val="between"/>
      </c:valAx>
    </c:plotArea>
    <c:legend>
      <c:legendPos val="r"/>
      <c:overlay val="0"/>
      <c:txPr>
        <a:bodyPr/>
        <a:lstStyle/>
        <a:p>
          <a:pPr lvl="0">
            <a:defRPr sz="400" b="0" i="0">
              <a:solidFill>
                <a:srgbClr val="000000"/>
              </a:solidFill>
              <a:latin typeface="Times New Roman"/>
            </a:defRPr>
          </a:pPr>
          <a:endParaRPr lang="en-US"/>
        </a:p>
      </c:txPr>
    </c:legend>
    <c:plotVisOnly val="0"/>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Times New Roman"/>
              </a:defRPr>
            </a:pPr>
            <a:r>
              <a:rPr lang="en-US"/>
              <a:t>R-bar Chart</a:t>
            </a:r>
          </a:p>
        </c:rich>
      </c:tx>
      <c:overlay val="0"/>
    </c:title>
    <c:autoTitleDeleted val="0"/>
    <c:plotArea>
      <c:layout>
        <c:manualLayout>
          <c:xMode val="edge"/>
          <c:yMode val="edge"/>
          <c:x val="0.12012012012012017"/>
          <c:y val="0.32369942196531798"/>
          <c:w val="0.77477477477477519"/>
          <c:h val="0.32369942196531798"/>
        </c:manualLayout>
      </c:layout>
      <c:lineChart>
        <c:grouping val="standard"/>
        <c:varyColors val="1"/>
        <c:ser>
          <c:idx val="0"/>
          <c:order val="0"/>
          <c:tx>
            <c:strRef>
              <c:f>'11 Initial Process Studies'!$I$28</c:f>
              <c:strCache>
                <c:ptCount val="1"/>
                <c:pt idx="0">
                  <c:v>Range</c:v>
                </c:pt>
              </c:strCache>
            </c:strRef>
          </c:tx>
          <c:spPr>
            <a:ln w="9525" cmpd="sng">
              <a:solidFill>
                <a:srgbClr val="000000"/>
              </a:solidFill>
              <a:prstDash val="solid"/>
            </a:ln>
          </c:spPr>
          <c:marker>
            <c:symbol val="circle"/>
            <c:size val="5"/>
            <c:spPr>
              <a:solidFill>
                <a:srgbClr val="000000"/>
              </a:solidFill>
              <a:ln cmpd="sng">
                <a:solidFill>
                  <a:srgbClr val="000000"/>
                </a:solidFill>
              </a:ln>
            </c:spPr>
          </c:marker>
          <c:val>
            <c:numRef>
              <c:f>'11 Initial Process Studies'!$I$29:$I$34</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3320-4D00-906E-AAF0544E4A8D}"/>
            </c:ext>
          </c:extLst>
        </c:ser>
        <c:ser>
          <c:idx val="1"/>
          <c:order val="1"/>
          <c:tx>
            <c:strRef>
              <c:f>'11 Initial Process Studies'!$G$74</c:f>
              <c:strCache>
                <c:ptCount val="1"/>
                <c:pt idx="0">
                  <c:v>UCL</c:v>
                </c:pt>
              </c:strCache>
            </c:strRef>
          </c:tx>
          <c:spPr>
            <a:ln w="9525" cmpd="sng">
              <a:solidFill>
                <a:srgbClr val="000000"/>
              </a:solidFill>
              <a:prstDash val="dash"/>
            </a:ln>
          </c:spPr>
          <c:marker>
            <c:symbol val="circle"/>
            <c:size val="5"/>
            <c:spPr>
              <a:solidFill>
                <a:srgbClr val="000000"/>
              </a:solidFill>
              <a:ln cmpd="sng">
                <a:solidFill>
                  <a:srgbClr val="000000"/>
                </a:solidFill>
              </a:ln>
            </c:spPr>
          </c:marker>
          <c:val>
            <c:numRef>
              <c:f>'11 Initial Process Studies'!$G$75:$G$80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3320-4D00-906E-AAF0544E4A8D}"/>
            </c:ext>
          </c:extLst>
        </c:ser>
        <c:ser>
          <c:idx val="2"/>
          <c:order val="2"/>
          <c:tx>
            <c:strRef>
              <c:f>'11 Initial Process Studies'!$H$74</c:f>
              <c:strCache>
                <c:ptCount val="1"/>
                <c:pt idx="0">
                  <c:v>Mean</c:v>
                </c:pt>
              </c:strCache>
            </c:strRef>
          </c:tx>
          <c:spPr>
            <a:ln w="9525" cmpd="sng">
              <a:solidFill>
                <a:srgbClr val="000000"/>
              </a:solidFill>
              <a:prstDash val="solid"/>
            </a:ln>
          </c:spPr>
          <c:marker>
            <c:symbol val="circle"/>
            <c:size val="5"/>
            <c:spPr>
              <a:solidFill>
                <a:srgbClr val="000000"/>
              </a:solidFill>
              <a:ln cmpd="sng">
                <a:solidFill>
                  <a:srgbClr val="000000"/>
                </a:solidFill>
              </a:ln>
            </c:spPr>
          </c:marker>
          <c:val>
            <c:numRef>
              <c:f>'11 Initial Process Studies'!$H$75:$H$80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3320-4D00-906E-AAF0544E4A8D}"/>
            </c:ext>
          </c:extLst>
        </c:ser>
        <c:dLbls>
          <c:showLegendKey val="0"/>
          <c:showVal val="0"/>
          <c:showCatName val="0"/>
          <c:showSerName val="0"/>
          <c:showPercent val="0"/>
          <c:showBubbleSize val="0"/>
        </c:dLbls>
        <c:marker val="1"/>
        <c:smooth val="0"/>
        <c:axId val="2109752397"/>
        <c:axId val="679539714"/>
      </c:lineChart>
      <c:catAx>
        <c:axId val="2109752397"/>
        <c:scaling>
          <c:orientation val="minMax"/>
        </c:scaling>
        <c:delete val="0"/>
        <c:axPos val="b"/>
        <c:title>
          <c:tx>
            <c:rich>
              <a:bodyPr/>
              <a:lstStyle/>
              <a:p>
                <a:pPr lvl="0">
                  <a:defRPr b="0">
                    <a:solidFill>
                      <a:srgbClr val="000000"/>
                    </a:solidFill>
                    <a:latin typeface="Calibri"/>
                  </a:defRPr>
                </a:pPr>
                <a:endParaRPr lang="en-US"/>
              </a:p>
            </c:rich>
          </c:tx>
          <c:overlay val="0"/>
        </c:title>
        <c:majorTickMark val="cross"/>
        <c:minorTickMark val="cross"/>
        <c:tickLblPos val="nextTo"/>
        <c:txPr>
          <a:bodyPr rot="0"/>
          <a:lstStyle/>
          <a:p>
            <a:pPr lvl="0">
              <a:defRPr sz="800" b="0" i="0">
                <a:solidFill>
                  <a:srgbClr val="000000"/>
                </a:solidFill>
                <a:latin typeface="Times New Roman"/>
              </a:defRPr>
            </a:pPr>
            <a:endParaRPr lang="en-US"/>
          </a:p>
        </c:txPr>
        <c:crossAx val="679539714"/>
        <c:crosses val="autoZero"/>
        <c:auto val="1"/>
        <c:lblAlgn val="ctr"/>
        <c:lblOffset val="100"/>
        <c:noMultiLvlLbl val="1"/>
      </c:catAx>
      <c:valAx>
        <c:axId val="679539714"/>
        <c:scaling>
          <c:orientation val="minMax"/>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Calibri"/>
                  </a:defRPr>
                </a:pPr>
                <a:endParaRPr lang="en-US"/>
              </a:p>
            </c:rich>
          </c:tx>
          <c:overlay val="0"/>
        </c:title>
        <c:numFmt formatCode="0.0000" sourceLinked="1"/>
        <c:majorTickMark val="cross"/>
        <c:minorTickMark val="cross"/>
        <c:tickLblPos val="nextTo"/>
        <c:spPr>
          <a:ln w="47625">
            <a:noFill/>
          </a:ln>
        </c:spPr>
        <c:txPr>
          <a:bodyPr/>
          <a:lstStyle/>
          <a:p>
            <a:pPr lvl="0">
              <a:defRPr sz="800" b="0" i="0">
                <a:solidFill>
                  <a:srgbClr val="000000"/>
                </a:solidFill>
                <a:latin typeface="Times New Roman"/>
              </a:defRPr>
            </a:pPr>
            <a:endParaRPr lang="en-US"/>
          </a:p>
        </c:txPr>
        <c:crossAx val="2109752397"/>
        <c:crosses val="autoZero"/>
        <c:crossBetween val="between"/>
      </c:valAx>
    </c:plotArea>
    <c:legend>
      <c:legendPos val="r"/>
      <c:overlay val="0"/>
      <c:txPr>
        <a:bodyPr/>
        <a:lstStyle/>
        <a:p>
          <a:pPr lvl="0">
            <a:defRPr sz="400" b="0" i="0">
              <a:solidFill>
                <a:srgbClr val="000000"/>
              </a:solidFill>
              <a:latin typeface="Times New Roman"/>
            </a:defRPr>
          </a:pPr>
          <a:endParaRPr lang="en-US"/>
        </a:p>
      </c:txPr>
    </c:legend>
    <c:plotVisOnly val="0"/>
    <c:dispBlanksAs val="zero"/>
    <c:showDLblsOverMax val="1"/>
  </c:chart>
  <c:spPr>
    <a:solidFill>
      <a:srgbClr val="FFFFFF"/>
    </a:solidFill>
  </c:spPr>
  <c:printSettings>
    <c:headerFooter/>
    <c:pageMargins b="0.75" l="0.7" r="0.7" t="0.75" header="0.3" footer="0.3"/>
    <c:pageSetup/>
  </c:printSettings>
</c:chartSpace>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66675</xdr:colOff>
      <xdr:row>7</xdr:row>
      <xdr:rowOff>28575</xdr:rowOff>
    </xdr:from>
    <xdr:ext cx="142875" cy="142875"/>
    <xdr:sp macro="" textlink="">
      <xdr:nvSpPr>
        <xdr:cNvPr id="3" name="Shape 3">
          <a:extLst>
            <a:ext uri="{FF2B5EF4-FFF2-40B4-BE49-F238E27FC236}">
              <a16:creationId xmlns:a16="http://schemas.microsoft.com/office/drawing/2014/main" id="{00000000-0008-0000-0900-000003000000}"/>
            </a:ext>
          </a:extLst>
        </xdr:cNvPr>
        <xdr:cNvSpPr/>
      </xdr:nvSpPr>
      <xdr:spPr>
        <a:xfrm>
          <a:off x="5279325" y="3713325"/>
          <a:ext cx="133350" cy="133350"/>
        </a:xfrm>
        <a:prstGeom prst="ellipse">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95250</xdr:colOff>
      <xdr:row>15</xdr:row>
      <xdr:rowOff>9525</xdr:rowOff>
    </xdr:from>
    <xdr:ext cx="133350" cy="142875"/>
    <xdr:sp macro="" textlink="">
      <xdr:nvSpPr>
        <xdr:cNvPr id="4" name="Shape 4">
          <a:extLst>
            <a:ext uri="{FF2B5EF4-FFF2-40B4-BE49-F238E27FC236}">
              <a16:creationId xmlns:a16="http://schemas.microsoft.com/office/drawing/2014/main" id="{00000000-0008-0000-0900-000004000000}"/>
            </a:ext>
          </a:extLst>
        </xdr:cNvPr>
        <xdr:cNvSpPr/>
      </xdr:nvSpPr>
      <xdr:spPr>
        <a:xfrm>
          <a:off x="5284088" y="3713325"/>
          <a:ext cx="123825" cy="133350"/>
        </a:xfrm>
        <a:prstGeom prst="ellipse">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xdr:col>
      <xdr:colOff>85725</xdr:colOff>
      <xdr:row>12</xdr:row>
      <xdr:rowOff>0</xdr:rowOff>
    </xdr:from>
    <xdr:ext cx="133350" cy="161925"/>
    <xdr:sp macro="" textlink="">
      <xdr:nvSpPr>
        <xdr:cNvPr id="5" name="Shape 5">
          <a:extLst>
            <a:ext uri="{FF2B5EF4-FFF2-40B4-BE49-F238E27FC236}">
              <a16:creationId xmlns:a16="http://schemas.microsoft.com/office/drawing/2014/main" id="{00000000-0008-0000-0900-000005000000}"/>
            </a:ext>
          </a:extLst>
        </xdr:cNvPr>
        <xdr:cNvSpPr/>
      </xdr:nvSpPr>
      <xdr:spPr>
        <a:xfrm>
          <a:off x="5279325" y="3703800"/>
          <a:ext cx="133350" cy="152400"/>
        </a:xfrm>
        <a:custGeom>
          <a:avLst/>
          <a:gdLst/>
          <a:ahLst/>
          <a:cxnLst/>
          <a:rect l="l" t="t" r="r" b="b"/>
          <a:pathLst>
            <a:path w="16384" h="16384" extrusionOk="0">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3</xdr:col>
      <xdr:colOff>400050</xdr:colOff>
      <xdr:row>12</xdr:row>
      <xdr:rowOff>9525</xdr:rowOff>
    </xdr:from>
    <xdr:ext cx="123825" cy="123825"/>
    <xdr:sp macro="" textlink="">
      <xdr:nvSpPr>
        <xdr:cNvPr id="6" name="Shape 6">
          <a:extLst>
            <a:ext uri="{FF2B5EF4-FFF2-40B4-BE49-F238E27FC236}">
              <a16:creationId xmlns:a16="http://schemas.microsoft.com/office/drawing/2014/main" id="{00000000-0008-0000-0900-000006000000}"/>
            </a:ext>
          </a:extLst>
        </xdr:cNvPr>
        <xdr:cNvSpPr/>
      </xdr:nvSpPr>
      <xdr:spPr>
        <a:xfrm>
          <a:off x="5288850" y="3718088"/>
          <a:ext cx="114300" cy="123825"/>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66675</xdr:colOff>
      <xdr:row>12</xdr:row>
      <xdr:rowOff>19050</xdr:rowOff>
    </xdr:from>
    <xdr:ext cx="161925" cy="114300"/>
    <xdr:sp macro="" textlink="">
      <xdr:nvSpPr>
        <xdr:cNvPr id="7" name="Shape 7">
          <a:extLst>
            <a:ext uri="{FF2B5EF4-FFF2-40B4-BE49-F238E27FC236}">
              <a16:creationId xmlns:a16="http://schemas.microsoft.com/office/drawing/2014/main" id="{00000000-0008-0000-0900-000007000000}"/>
            </a:ext>
          </a:extLst>
        </xdr:cNvPr>
        <xdr:cNvSpPr/>
      </xdr:nvSpPr>
      <xdr:spPr>
        <a:xfrm>
          <a:off x="5265038" y="3722850"/>
          <a:ext cx="161925" cy="114300"/>
        </a:xfrm>
        <a:custGeom>
          <a:avLst/>
          <a:gdLst/>
          <a:ahLst/>
          <a:cxnLst/>
          <a:rect l="l" t="t" r="r" b="b"/>
          <a:pathLst>
            <a:path w="16384" h="16384" extrusionOk="0">
              <a:moveTo>
                <a:pt x="8192" y="16384"/>
              </a:moveTo>
              <a:lnTo>
                <a:pt x="16384" y="0"/>
              </a:lnTo>
              <a:lnTo>
                <a:pt x="0" y="0"/>
              </a:lnTo>
              <a:lnTo>
                <a:pt x="8192" y="16384"/>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4</xdr:col>
      <xdr:colOff>257175</xdr:colOff>
      <xdr:row>12</xdr:row>
      <xdr:rowOff>0</xdr:rowOff>
    </xdr:from>
    <xdr:ext cx="114300" cy="133350"/>
    <xdr:sp macro="" textlink="">
      <xdr:nvSpPr>
        <xdr:cNvPr id="8" name="Shape 8">
          <a:extLst>
            <a:ext uri="{FF2B5EF4-FFF2-40B4-BE49-F238E27FC236}">
              <a16:creationId xmlns:a16="http://schemas.microsoft.com/office/drawing/2014/main" id="{00000000-0008-0000-0900-000008000000}"/>
            </a:ext>
          </a:extLst>
        </xdr:cNvPr>
        <xdr:cNvSpPr/>
      </xdr:nvSpPr>
      <xdr:spPr>
        <a:xfrm>
          <a:off x="5293613" y="3718088"/>
          <a:ext cx="104775" cy="123825"/>
        </a:xfrm>
        <a:custGeom>
          <a:avLst/>
          <a:gdLst/>
          <a:ahLst/>
          <a:cxnLst/>
          <a:rect l="l" t="t" r="r" b="b"/>
          <a:pathLst>
            <a:path w="16384" h="16384" extrusionOk="0">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2</xdr:col>
      <xdr:colOff>219075</xdr:colOff>
      <xdr:row>12</xdr:row>
      <xdr:rowOff>9525</xdr:rowOff>
    </xdr:from>
    <xdr:ext cx="133350" cy="142875"/>
    <xdr:sp macro="" textlink="">
      <xdr:nvSpPr>
        <xdr:cNvPr id="9" name="Shape 9">
          <a:extLst>
            <a:ext uri="{FF2B5EF4-FFF2-40B4-BE49-F238E27FC236}">
              <a16:creationId xmlns:a16="http://schemas.microsoft.com/office/drawing/2014/main" id="{00000000-0008-0000-0900-000009000000}"/>
            </a:ext>
          </a:extLst>
        </xdr:cNvPr>
        <xdr:cNvSpPr/>
      </xdr:nvSpPr>
      <xdr:spPr>
        <a:xfrm>
          <a:off x="5284088" y="3713325"/>
          <a:ext cx="123825" cy="133350"/>
        </a:xfrm>
        <a:prstGeom prst="ellipse">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xdr:row>
      <xdr:rowOff>47625</xdr:rowOff>
    </xdr:from>
    <xdr:ext cx="123825" cy="123825"/>
    <xdr:sp macro="" textlink="">
      <xdr:nvSpPr>
        <xdr:cNvPr id="10" name="Shape 10">
          <a:extLst>
            <a:ext uri="{FF2B5EF4-FFF2-40B4-BE49-F238E27FC236}">
              <a16:creationId xmlns:a16="http://schemas.microsoft.com/office/drawing/2014/main" id="{00000000-0008-0000-0900-00000A000000}"/>
            </a:ext>
          </a:extLst>
        </xdr:cNvPr>
        <xdr:cNvSpPr/>
      </xdr:nvSpPr>
      <xdr:spPr>
        <a:xfrm>
          <a:off x="5284088" y="3722850"/>
          <a:ext cx="123825" cy="11430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104775</xdr:colOff>
      <xdr:row>16</xdr:row>
      <xdr:rowOff>0</xdr:rowOff>
    </xdr:from>
    <xdr:ext cx="133350" cy="161925"/>
    <xdr:sp macro="" textlink="">
      <xdr:nvSpPr>
        <xdr:cNvPr id="2" name="Shape 5">
          <a:extLst>
            <a:ext uri="{FF2B5EF4-FFF2-40B4-BE49-F238E27FC236}">
              <a16:creationId xmlns:a16="http://schemas.microsoft.com/office/drawing/2014/main" id="{00000000-0008-0000-0900-000002000000}"/>
            </a:ext>
          </a:extLst>
        </xdr:cNvPr>
        <xdr:cNvSpPr/>
      </xdr:nvSpPr>
      <xdr:spPr>
        <a:xfrm>
          <a:off x="5279325" y="3703800"/>
          <a:ext cx="133350" cy="152400"/>
        </a:xfrm>
        <a:custGeom>
          <a:avLst/>
          <a:gdLst/>
          <a:ahLst/>
          <a:cxnLst/>
          <a:rect l="l" t="t" r="r" b="b"/>
          <a:pathLst>
            <a:path w="16384" h="16384" extrusionOk="0">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2</xdr:col>
      <xdr:colOff>95250</xdr:colOff>
      <xdr:row>17</xdr:row>
      <xdr:rowOff>9525</xdr:rowOff>
    </xdr:from>
    <xdr:ext cx="123825" cy="123825"/>
    <xdr:sp macro="" textlink="">
      <xdr:nvSpPr>
        <xdr:cNvPr id="11" name="Shape 11">
          <a:extLst>
            <a:ext uri="{FF2B5EF4-FFF2-40B4-BE49-F238E27FC236}">
              <a16:creationId xmlns:a16="http://schemas.microsoft.com/office/drawing/2014/main" id="{00000000-0008-0000-0900-00000B000000}"/>
            </a:ext>
          </a:extLst>
        </xdr:cNvPr>
        <xdr:cNvSpPr/>
      </xdr:nvSpPr>
      <xdr:spPr>
        <a:xfrm>
          <a:off x="5284088" y="3718088"/>
          <a:ext cx="123825" cy="123825"/>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104775</xdr:colOff>
      <xdr:row>18</xdr:row>
      <xdr:rowOff>0</xdr:rowOff>
    </xdr:from>
    <xdr:ext cx="114300" cy="133350"/>
    <xdr:sp macro="" textlink="">
      <xdr:nvSpPr>
        <xdr:cNvPr id="12" name="Shape 12">
          <a:extLst>
            <a:ext uri="{FF2B5EF4-FFF2-40B4-BE49-F238E27FC236}">
              <a16:creationId xmlns:a16="http://schemas.microsoft.com/office/drawing/2014/main" id="{00000000-0008-0000-0900-00000C000000}"/>
            </a:ext>
          </a:extLst>
        </xdr:cNvPr>
        <xdr:cNvSpPr/>
      </xdr:nvSpPr>
      <xdr:spPr>
        <a:xfrm>
          <a:off x="5293613" y="3718088"/>
          <a:ext cx="104775" cy="123825"/>
        </a:xfrm>
        <a:custGeom>
          <a:avLst/>
          <a:gdLst/>
          <a:ahLst/>
          <a:cxnLst/>
          <a:rect l="l" t="t" r="r" b="b"/>
          <a:pathLst>
            <a:path w="16384" h="16384" extrusionOk="0">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2</xdr:col>
      <xdr:colOff>76200</xdr:colOff>
      <xdr:row>19</xdr:row>
      <xdr:rowOff>19050</xdr:rowOff>
    </xdr:from>
    <xdr:ext cx="161925" cy="114300"/>
    <xdr:sp macro="" textlink="">
      <xdr:nvSpPr>
        <xdr:cNvPr id="13" name="Shape 13">
          <a:extLst>
            <a:ext uri="{FF2B5EF4-FFF2-40B4-BE49-F238E27FC236}">
              <a16:creationId xmlns:a16="http://schemas.microsoft.com/office/drawing/2014/main" id="{00000000-0008-0000-0900-00000D000000}"/>
            </a:ext>
          </a:extLst>
        </xdr:cNvPr>
        <xdr:cNvSpPr/>
      </xdr:nvSpPr>
      <xdr:spPr>
        <a:xfrm>
          <a:off x="5265038" y="3722850"/>
          <a:ext cx="161925" cy="114300"/>
        </a:xfrm>
        <a:custGeom>
          <a:avLst/>
          <a:gdLst/>
          <a:ahLst/>
          <a:cxnLst/>
          <a:rect l="l" t="t" r="r" b="b"/>
          <a:pathLst>
            <a:path w="16384" h="16384" extrusionOk="0">
              <a:moveTo>
                <a:pt x="8192" y="16384"/>
              </a:moveTo>
              <a:lnTo>
                <a:pt x="16384" y="0"/>
              </a:lnTo>
              <a:lnTo>
                <a:pt x="0" y="0"/>
              </a:lnTo>
              <a:lnTo>
                <a:pt x="8192" y="16384"/>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9</xdr:col>
      <xdr:colOff>66675</xdr:colOff>
      <xdr:row>7</xdr:row>
      <xdr:rowOff>38100</xdr:rowOff>
    </xdr:from>
    <xdr:ext cx="114300" cy="133350"/>
    <xdr:sp macro="" textlink="">
      <xdr:nvSpPr>
        <xdr:cNvPr id="14" name="Shape 12">
          <a:extLst>
            <a:ext uri="{FF2B5EF4-FFF2-40B4-BE49-F238E27FC236}">
              <a16:creationId xmlns:a16="http://schemas.microsoft.com/office/drawing/2014/main" id="{00000000-0008-0000-0900-00000E000000}"/>
            </a:ext>
          </a:extLst>
        </xdr:cNvPr>
        <xdr:cNvSpPr/>
      </xdr:nvSpPr>
      <xdr:spPr>
        <a:xfrm>
          <a:off x="5293613" y="3718088"/>
          <a:ext cx="104775" cy="123825"/>
        </a:xfrm>
        <a:custGeom>
          <a:avLst/>
          <a:gdLst/>
          <a:ahLst/>
          <a:cxnLst/>
          <a:rect l="l" t="t" r="r" b="b"/>
          <a:pathLst>
            <a:path w="16384" h="16384" extrusionOk="0">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10</xdr:col>
      <xdr:colOff>704850</xdr:colOff>
      <xdr:row>7</xdr:row>
      <xdr:rowOff>57150</xdr:rowOff>
    </xdr:from>
    <xdr:ext cx="152400" cy="114300"/>
    <xdr:sp macro="" textlink="">
      <xdr:nvSpPr>
        <xdr:cNvPr id="15" name="Shape 14">
          <a:extLst>
            <a:ext uri="{FF2B5EF4-FFF2-40B4-BE49-F238E27FC236}">
              <a16:creationId xmlns:a16="http://schemas.microsoft.com/office/drawing/2014/main" id="{00000000-0008-0000-0900-00000F000000}"/>
            </a:ext>
          </a:extLst>
        </xdr:cNvPr>
        <xdr:cNvSpPr/>
      </xdr:nvSpPr>
      <xdr:spPr>
        <a:xfrm>
          <a:off x="5274563" y="3727613"/>
          <a:ext cx="142875" cy="104775"/>
        </a:xfrm>
        <a:custGeom>
          <a:avLst/>
          <a:gdLst/>
          <a:ahLst/>
          <a:cxnLst/>
          <a:rect l="l" t="t" r="r" b="b"/>
          <a:pathLst>
            <a:path w="16384" h="16384" extrusionOk="0">
              <a:moveTo>
                <a:pt x="8192" y="16384"/>
              </a:moveTo>
              <a:lnTo>
                <a:pt x="16384" y="0"/>
              </a:lnTo>
              <a:lnTo>
                <a:pt x="0" y="0"/>
              </a:lnTo>
              <a:lnTo>
                <a:pt x="8192" y="16384"/>
              </a:lnTo>
              <a:close/>
            </a:path>
          </a:pathLst>
        </a:custGeom>
        <a:noFill/>
        <a:ln w="9525" cap="flat" cmpd="sng">
          <a:solidFill>
            <a:srgbClr val="000000"/>
          </a:solidFill>
          <a:prstDash val="solid"/>
          <a:round/>
          <a:headEnd type="none" w="sm" len="sm"/>
          <a:tailEnd type="none" w="sm" len="sm"/>
        </a:ln>
      </xdr:spPr>
    </xdr:sp>
    <xdr:clientData fLocksWithSheet="0"/>
  </xdr:oneCellAnchor>
  <xdr:oneCellAnchor>
    <xdr:from>
      <xdr:col>3</xdr:col>
      <xdr:colOff>400050</xdr:colOff>
      <xdr:row>7</xdr:row>
      <xdr:rowOff>19050</xdr:rowOff>
    </xdr:from>
    <xdr:ext cx="133350" cy="161925"/>
    <xdr:sp macro="" textlink="">
      <xdr:nvSpPr>
        <xdr:cNvPr id="16" name="Shape 15">
          <a:extLst>
            <a:ext uri="{FF2B5EF4-FFF2-40B4-BE49-F238E27FC236}">
              <a16:creationId xmlns:a16="http://schemas.microsoft.com/office/drawing/2014/main" id="{00000000-0008-0000-0900-000010000000}"/>
            </a:ext>
          </a:extLst>
        </xdr:cNvPr>
        <xdr:cNvSpPr/>
      </xdr:nvSpPr>
      <xdr:spPr>
        <a:xfrm>
          <a:off x="5284088" y="3703800"/>
          <a:ext cx="123825" cy="152400"/>
        </a:xfrm>
        <a:custGeom>
          <a:avLst/>
          <a:gdLst/>
          <a:ahLst/>
          <a:cxnLst/>
          <a:rect l="l" t="t" r="r" b="b"/>
          <a:pathLst>
            <a:path w="16384" h="16384" extrusionOk="0">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cmpd="sng">
          <a:solidFill>
            <a:srgbClr val="000000"/>
          </a:solidFill>
          <a:prstDash val="solid"/>
          <a:round/>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9</xdr:row>
      <xdr:rowOff>0</xdr:rowOff>
    </xdr:from>
    <xdr:ext cx="619125" cy="161925"/>
    <xdr:sp macro="" textlink="">
      <xdr:nvSpPr>
        <xdr:cNvPr id="16" name="Shape 16">
          <a:extLst>
            <a:ext uri="{FF2B5EF4-FFF2-40B4-BE49-F238E27FC236}">
              <a16:creationId xmlns:a16="http://schemas.microsoft.com/office/drawing/2014/main" id="{00000000-0008-0000-0E00-000010000000}"/>
            </a:ext>
          </a:extLst>
        </xdr:cNvPr>
        <xdr:cNvSpPr txBox="1"/>
      </xdr:nvSpPr>
      <xdr:spPr>
        <a:xfrm>
          <a:off x="5041200" y="3699038"/>
          <a:ext cx="609600" cy="161925"/>
        </a:xfrm>
        <a:prstGeom prst="rect">
          <a:avLst/>
        </a:prstGeom>
        <a:no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50" b="0" i="0" u="none" strike="noStrike">
              <a:solidFill>
                <a:srgbClr val="000000"/>
              </a:solidFill>
              <a:latin typeface="Open Sans"/>
              <a:ea typeface="Open Sans"/>
              <a:cs typeface="Open Sans"/>
              <a:sym typeface="Open Sans"/>
            </a:rPr>
            <a:t>TRIAL</a:t>
          </a:r>
          <a:endParaRPr sz="1400"/>
        </a:p>
      </xdr:txBody>
    </xdr:sp>
    <xdr:clientData fLocksWithSheet="0"/>
  </xdr:oneCellAnchor>
  <xdr:oneCellAnchor>
    <xdr:from>
      <xdr:col>0</xdr:col>
      <xdr:colOff>276225</xdr:colOff>
      <xdr:row>17</xdr:row>
      <xdr:rowOff>142875</xdr:rowOff>
    </xdr:from>
    <xdr:ext cx="523875" cy="161925"/>
    <xdr:sp macro="" textlink="">
      <xdr:nvSpPr>
        <xdr:cNvPr id="17" name="Shape 17">
          <a:extLst>
            <a:ext uri="{FF2B5EF4-FFF2-40B4-BE49-F238E27FC236}">
              <a16:creationId xmlns:a16="http://schemas.microsoft.com/office/drawing/2014/main" id="{00000000-0008-0000-0E00-000011000000}"/>
            </a:ext>
          </a:extLst>
        </xdr:cNvPr>
        <xdr:cNvSpPr txBox="1"/>
      </xdr:nvSpPr>
      <xdr:spPr>
        <a:xfrm>
          <a:off x="5088825" y="3699038"/>
          <a:ext cx="514350" cy="161925"/>
        </a:xfrm>
        <a:prstGeom prst="rect">
          <a:avLst/>
        </a:prstGeom>
        <a:no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50" b="0" i="0" u="none" strike="noStrike">
              <a:solidFill>
                <a:srgbClr val="000000"/>
              </a:solidFill>
              <a:latin typeface="Open Sans"/>
              <a:ea typeface="Open Sans"/>
              <a:cs typeface="Open Sans"/>
              <a:sym typeface="Open Sans"/>
            </a:rPr>
            <a:t>TRIAL</a:t>
          </a:r>
          <a:endParaRPr sz="1400"/>
        </a:p>
      </xdr:txBody>
    </xdr:sp>
    <xdr:clientData fLocksWithSheet="0"/>
  </xdr:oneCellAnchor>
  <xdr:oneCellAnchor>
    <xdr:from>
      <xdr:col>0</xdr:col>
      <xdr:colOff>304800</xdr:colOff>
      <xdr:row>27</xdr:row>
      <xdr:rowOff>0</xdr:rowOff>
    </xdr:from>
    <xdr:ext cx="523875" cy="161925"/>
    <xdr:sp macro="" textlink="">
      <xdr:nvSpPr>
        <xdr:cNvPr id="18" name="Shape 18">
          <a:extLst>
            <a:ext uri="{FF2B5EF4-FFF2-40B4-BE49-F238E27FC236}">
              <a16:creationId xmlns:a16="http://schemas.microsoft.com/office/drawing/2014/main" id="{00000000-0008-0000-0E00-000012000000}"/>
            </a:ext>
          </a:extLst>
        </xdr:cNvPr>
        <xdr:cNvSpPr txBox="1"/>
      </xdr:nvSpPr>
      <xdr:spPr>
        <a:xfrm>
          <a:off x="5088825" y="3699038"/>
          <a:ext cx="514350" cy="161925"/>
        </a:xfrm>
        <a:prstGeom prst="rect">
          <a:avLst/>
        </a:prstGeom>
        <a:no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50" b="0" i="0" u="none" strike="noStrike">
              <a:solidFill>
                <a:srgbClr val="000000"/>
              </a:solidFill>
              <a:latin typeface="Open Sans"/>
              <a:ea typeface="Open Sans"/>
              <a:cs typeface="Open Sans"/>
              <a:sym typeface="Open Sans"/>
            </a:rPr>
            <a:t>TRIAL</a:t>
          </a:r>
          <a:endParaRPr sz="1400"/>
        </a:p>
      </xdr:txBody>
    </xdr:sp>
    <xdr:clientData fLocksWithSheet="0"/>
  </xdr:oneCellAnchor>
  <xdr:oneCellAnchor>
    <xdr:from>
      <xdr:col>6</xdr:col>
      <xdr:colOff>276225</xdr:colOff>
      <xdr:row>5</xdr:row>
      <xdr:rowOff>28575</xdr:rowOff>
    </xdr:from>
    <xdr:ext cx="419100" cy="304800"/>
    <xdr:sp macro="" textlink="">
      <xdr:nvSpPr>
        <xdr:cNvPr id="19" name="Shape 19">
          <a:extLst>
            <a:ext uri="{FF2B5EF4-FFF2-40B4-BE49-F238E27FC236}">
              <a16:creationId xmlns:a16="http://schemas.microsoft.com/office/drawing/2014/main" id="{00000000-0008-0000-0E00-000013000000}"/>
            </a:ext>
          </a:extLst>
        </xdr:cNvPr>
        <xdr:cNvSpPr txBox="1"/>
      </xdr:nvSpPr>
      <xdr:spPr>
        <a:xfrm>
          <a:off x="5141213" y="3632363"/>
          <a:ext cx="409575" cy="295275"/>
        </a:xfrm>
        <a:prstGeom prst="rect">
          <a:avLst/>
        </a:prstGeom>
        <a:no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50" b="0" i="0" u="none" strike="noStrike">
              <a:solidFill>
                <a:srgbClr val="000000"/>
              </a:solidFill>
              <a:latin typeface="Open Sans"/>
              <a:ea typeface="Open Sans"/>
              <a:cs typeface="Open Sans"/>
              <a:sym typeface="Open Sans"/>
            </a:rPr>
            <a:t>PART</a:t>
          </a:r>
          <a:endParaRPr sz="1400"/>
        </a:p>
      </xdr:txBody>
    </xdr:sp>
    <xdr:clientData fLocksWithSheet="0"/>
  </xdr:oneCellAnchor>
  <xdr:oneCellAnchor>
    <xdr:from>
      <xdr:col>6</xdr:col>
      <xdr:colOff>276225</xdr:colOff>
      <xdr:row>15</xdr:row>
      <xdr:rowOff>0</xdr:rowOff>
    </xdr:from>
    <xdr:ext cx="419100" cy="161925"/>
    <xdr:sp macro="" textlink="">
      <xdr:nvSpPr>
        <xdr:cNvPr id="20" name="Shape 20">
          <a:extLst>
            <a:ext uri="{FF2B5EF4-FFF2-40B4-BE49-F238E27FC236}">
              <a16:creationId xmlns:a16="http://schemas.microsoft.com/office/drawing/2014/main" id="{00000000-0008-0000-0E00-000014000000}"/>
            </a:ext>
          </a:extLst>
        </xdr:cNvPr>
        <xdr:cNvSpPr txBox="1"/>
      </xdr:nvSpPr>
      <xdr:spPr>
        <a:xfrm>
          <a:off x="5141213" y="3699038"/>
          <a:ext cx="409575" cy="161925"/>
        </a:xfrm>
        <a:prstGeom prst="rect">
          <a:avLst/>
        </a:prstGeom>
        <a:no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50" b="0" i="0" u="none" strike="noStrike">
              <a:solidFill>
                <a:srgbClr val="000000"/>
              </a:solidFill>
              <a:latin typeface="Open Sans"/>
              <a:ea typeface="Open Sans"/>
              <a:cs typeface="Open Sans"/>
              <a:sym typeface="Open Sans"/>
            </a:rPr>
            <a:t>PART</a:t>
          </a:r>
          <a:endParaRPr sz="1400"/>
        </a:p>
      </xdr:txBody>
    </xdr:sp>
    <xdr:clientData fLocksWithSheet="0"/>
  </xdr:oneCellAnchor>
  <xdr:oneCellAnchor>
    <xdr:from>
      <xdr:col>6</xdr:col>
      <xdr:colOff>276225</xdr:colOff>
      <xdr:row>24</xdr:row>
      <xdr:rowOff>0</xdr:rowOff>
    </xdr:from>
    <xdr:ext cx="419100" cy="161925"/>
    <xdr:sp macro="" textlink="">
      <xdr:nvSpPr>
        <xdr:cNvPr id="21" name="Shape 21">
          <a:extLst>
            <a:ext uri="{FF2B5EF4-FFF2-40B4-BE49-F238E27FC236}">
              <a16:creationId xmlns:a16="http://schemas.microsoft.com/office/drawing/2014/main" id="{00000000-0008-0000-0E00-000015000000}"/>
            </a:ext>
          </a:extLst>
        </xdr:cNvPr>
        <xdr:cNvSpPr txBox="1"/>
      </xdr:nvSpPr>
      <xdr:spPr>
        <a:xfrm>
          <a:off x="5141213" y="3699038"/>
          <a:ext cx="409575" cy="161925"/>
        </a:xfrm>
        <a:prstGeom prst="rect">
          <a:avLst/>
        </a:prstGeom>
        <a:no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850" b="0" i="0" u="none" strike="noStrike">
              <a:solidFill>
                <a:srgbClr val="000000"/>
              </a:solidFill>
              <a:latin typeface="Open Sans"/>
              <a:ea typeface="Open Sans"/>
              <a:cs typeface="Open Sans"/>
              <a:sym typeface="Open Sans"/>
            </a:rPr>
            <a:t>PART</a:t>
          </a:r>
          <a:endParaRPr sz="1400"/>
        </a:p>
      </xdr:txBody>
    </xdr:sp>
    <xdr:clientData fLocksWithSheet="0"/>
  </xdr:oneCellAnchor>
  <xdr:oneCellAnchor>
    <xdr:from>
      <xdr:col>16</xdr:col>
      <xdr:colOff>457200</xdr:colOff>
      <xdr:row>7</xdr:row>
      <xdr:rowOff>85725</xdr:rowOff>
    </xdr:from>
    <xdr:ext cx="3943350" cy="352425"/>
    <xdr:sp macro="" textlink="">
      <xdr:nvSpPr>
        <xdr:cNvPr id="22" name="Shape 22">
          <a:extLst>
            <a:ext uri="{FF2B5EF4-FFF2-40B4-BE49-F238E27FC236}">
              <a16:creationId xmlns:a16="http://schemas.microsoft.com/office/drawing/2014/main" id="{00000000-0008-0000-0E00-000016000000}"/>
            </a:ext>
          </a:extLst>
        </xdr:cNvPr>
        <xdr:cNvSpPr/>
      </xdr:nvSpPr>
      <xdr:spPr>
        <a:xfrm>
          <a:off x="3379088" y="3608550"/>
          <a:ext cx="3933825" cy="342900"/>
        </a:xfrm>
        <a:prstGeom prst="roundRect">
          <a:avLst>
            <a:gd name="adj" fmla="val 16667"/>
          </a:avLst>
        </a:prstGeom>
        <a:solidFill>
          <a:srgbClr val="8CB3E3"/>
        </a:solidFill>
        <a:ln w="9525" cap="flat" cmpd="sng">
          <a:solidFill>
            <a:srgbClr val="000000"/>
          </a:solidFill>
          <a:prstDash val="solid"/>
          <a:round/>
          <a:headEnd type="none" w="sm" len="sm"/>
          <a:tailEnd type="none" w="sm" len="sm"/>
        </a:ln>
        <a:effectLst>
          <a:outerShdw dist="35921" dir="2700000" algn="ctr" rotWithShape="0">
            <a:srgbClr val="000000"/>
          </a:outerShdw>
        </a:effectLst>
      </xdr:spPr>
      <xdr:txBody>
        <a:bodyPr spcFirstLastPara="1" wrap="square" lIns="54850" tIns="41125" rIns="54850" bIns="41125" anchor="ctr" anchorCtr="0">
          <a:noAutofit/>
        </a:bodyPr>
        <a:lstStyle/>
        <a:p>
          <a:pPr marL="0" lvl="0" indent="0" algn="ctr" rtl="0">
            <a:spcBef>
              <a:spcPts val="0"/>
            </a:spcBef>
            <a:spcAft>
              <a:spcPts val="0"/>
            </a:spcAft>
            <a:buNone/>
          </a:pPr>
          <a:r>
            <a:rPr lang="en-US" sz="1800" b="1" i="0" u="none" strike="noStrike">
              <a:solidFill>
                <a:srgbClr val="000000"/>
              </a:solidFill>
              <a:latin typeface="Arial"/>
              <a:ea typeface="Arial"/>
              <a:cs typeface="Arial"/>
              <a:sym typeface="Arial"/>
            </a:rPr>
            <a:t>GAGE R &amp; R SUMMARY</a:t>
          </a:r>
          <a:endParaRPr sz="1400"/>
        </a:p>
      </xdr:txBody>
    </xdr:sp>
    <xdr:clientData fLocksWithSheet="0"/>
  </xdr:oneCellAnchor>
  <xdr:oneCellAnchor>
    <xdr:from>
      <xdr:col>16</xdr:col>
      <xdr:colOff>114300</xdr:colOff>
      <xdr:row>11</xdr:row>
      <xdr:rowOff>123825</xdr:rowOff>
    </xdr:from>
    <xdr:ext cx="1809750" cy="466725"/>
    <xdr:sp macro="" textlink="">
      <xdr:nvSpPr>
        <xdr:cNvPr id="23" name="Shape 23">
          <a:extLst>
            <a:ext uri="{FF2B5EF4-FFF2-40B4-BE49-F238E27FC236}">
              <a16:creationId xmlns:a16="http://schemas.microsoft.com/office/drawing/2014/main" id="{00000000-0008-0000-0E00-000017000000}"/>
            </a:ext>
          </a:extLst>
        </xdr:cNvPr>
        <xdr:cNvSpPr txBox="1"/>
      </xdr:nvSpPr>
      <xdr:spPr>
        <a:xfrm>
          <a:off x="4445888" y="3551400"/>
          <a:ext cx="1800225" cy="457200"/>
        </a:xfrm>
        <a:prstGeom prst="rect">
          <a:avLst/>
        </a:prstGeom>
        <a:noFill/>
        <a:ln>
          <a:noFill/>
        </a:ln>
      </xdr:spPr>
      <xdr:txBody>
        <a:bodyPr spcFirstLastPara="1" wrap="square" lIns="0" tIns="27425" rIns="36575" bIns="27425" anchor="ctr" anchorCtr="0">
          <a:noAutofit/>
        </a:bodyPr>
        <a:lstStyle/>
        <a:p>
          <a:pPr marL="0" lvl="0" indent="0" algn="r" rtl="0">
            <a:spcBef>
              <a:spcPts val="0"/>
            </a:spcBef>
            <a:spcAft>
              <a:spcPts val="0"/>
            </a:spcAft>
            <a:buNone/>
          </a:pPr>
          <a:r>
            <a:rPr lang="en-US" sz="1000" b="0" i="0" u="none" strike="noStrike">
              <a:solidFill>
                <a:srgbClr val="000000"/>
              </a:solidFill>
              <a:latin typeface="Open Sans"/>
              <a:ea typeface="Open Sans"/>
              <a:cs typeface="Open Sans"/>
              <a:sym typeface="Open Sans"/>
            </a:rPr>
            <a:t>REPEATABILITY (EV) </a:t>
          </a:r>
          <a:endParaRPr sz="1400"/>
        </a:p>
        <a:p>
          <a:pPr marL="0" lvl="0" indent="0" algn="r" rtl="0">
            <a:spcBef>
              <a:spcPts val="0"/>
            </a:spcBef>
            <a:spcAft>
              <a:spcPts val="0"/>
            </a:spcAft>
            <a:buNone/>
          </a:pPr>
          <a:r>
            <a:rPr lang="en-US" sz="800" b="0" i="0" u="none" strike="noStrike">
              <a:solidFill>
                <a:srgbClr val="000000"/>
              </a:solidFill>
              <a:latin typeface="Open Sans"/>
              <a:ea typeface="Open Sans"/>
              <a:cs typeface="Open Sans"/>
              <a:sym typeface="Open Sans"/>
            </a:rPr>
            <a:t>(EQUIPMENT VARIATION):</a:t>
          </a:r>
          <a:endParaRPr sz="1400"/>
        </a:p>
      </xdr:txBody>
    </xdr:sp>
    <xdr:clientData fLocksWithSheet="0"/>
  </xdr:oneCellAnchor>
  <xdr:oneCellAnchor>
    <xdr:from>
      <xdr:col>15</xdr:col>
      <xdr:colOff>419100</xdr:colOff>
      <xdr:row>14</xdr:row>
      <xdr:rowOff>0</xdr:rowOff>
    </xdr:from>
    <xdr:ext cx="2019300" cy="371475"/>
    <xdr:sp macro="" textlink="">
      <xdr:nvSpPr>
        <xdr:cNvPr id="24" name="Shape 24">
          <a:extLst>
            <a:ext uri="{FF2B5EF4-FFF2-40B4-BE49-F238E27FC236}">
              <a16:creationId xmlns:a16="http://schemas.microsoft.com/office/drawing/2014/main" id="{00000000-0008-0000-0E00-000018000000}"/>
            </a:ext>
          </a:extLst>
        </xdr:cNvPr>
        <xdr:cNvSpPr txBox="1"/>
      </xdr:nvSpPr>
      <xdr:spPr>
        <a:xfrm>
          <a:off x="4341113" y="3599025"/>
          <a:ext cx="2009775" cy="361950"/>
        </a:xfrm>
        <a:prstGeom prst="rect">
          <a:avLst/>
        </a:prstGeom>
        <a:noFill/>
        <a:ln>
          <a:noFill/>
        </a:ln>
      </xdr:spPr>
      <xdr:txBody>
        <a:bodyPr spcFirstLastPara="1" wrap="square" lIns="0" tIns="27425" rIns="36575" bIns="27425" anchor="ctr" anchorCtr="0">
          <a:noAutofit/>
        </a:bodyPr>
        <a:lstStyle/>
        <a:p>
          <a:pPr marL="0" lvl="0" indent="0" algn="r" rtl="0">
            <a:spcBef>
              <a:spcPts val="0"/>
            </a:spcBef>
            <a:spcAft>
              <a:spcPts val="0"/>
            </a:spcAft>
            <a:buNone/>
          </a:pPr>
          <a:r>
            <a:rPr lang="en-US" sz="1000" b="0" i="0" u="none" strike="noStrike">
              <a:solidFill>
                <a:srgbClr val="000000"/>
              </a:solidFill>
              <a:latin typeface="Open Sans"/>
              <a:ea typeface="Open Sans"/>
              <a:cs typeface="Open Sans"/>
              <a:sym typeface="Open Sans"/>
            </a:rPr>
            <a:t>REPRODUCIBILITY (AV) </a:t>
          </a:r>
          <a:endParaRPr sz="1400"/>
        </a:p>
        <a:p>
          <a:pPr marL="0" lvl="0" indent="0" algn="r" rtl="0">
            <a:spcBef>
              <a:spcPts val="0"/>
            </a:spcBef>
            <a:spcAft>
              <a:spcPts val="0"/>
            </a:spcAft>
            <a:buNone/>
          </a:pPr>
          <a:r>
            <a:rPr lang="en-US" sz="800" b="0" i="0" u="none" strike="noStrike">
              <a:solidFill>
                <a:srgbClr val="000000"/>
              </a:solidFill>
              <a:latin typeface="Open Sans"/>
              <a:ea typeface="Open Sans"/>
              <a:cs typeface="Open Sans"/>
              <a:sym typeface="Open Sans"/>
            </a:rPr>
            <a:t> (APPRAISER VARIATION):</a:t>
          </a:r>
          <a:endParaRPr sz="1400"/>
        </a:p>
      </xdr:txBody>
    </xdr:sp>
    <xdr:clientData fLocksWithSheet="0"/>
  </xdr:oneCellAnchor>
  <xdr:oneCellAnchor>
    <xdr:from>
      <xdr:col>15</xdr:col>
      <xdr:colOff>352425</xdr:colOff>
      <xdr:row>16</xdr:row>
      <xdr:rowOff>47625</xdr:rowOff>
    </xdr:from>
    <xdr:ext cx="2057400" cy="333375"/>
    <xdr:sp macro="" textlink="">
      <xdr:nvSpPr>
        <xdr:cNvPr id="25" name="Shape 25">
          <a:extLst>
            <a:ext uri="{FF2B5EF4-FFF2-40B4-BE49-F238E27FC236}">
              <a16:creationId xmlns:a16="http://schemas.microsoft.com/office/drawing/2014/main" id="{00000000-0008-0000-0E00-000019000000}"/>
            </a:ext>
          </a:extLst>
        </xdr:cNvPr>
        <xdr:cNvSpPr txBox="1"/>
      </xdr:nvSpPr>
      <xdr:spPr>
        <a:xfrm>
          <a:off x="4317300" y="3618075"/>
          <a:ext cx="2057400" cy="323850"/>
        </a:xfrm>
        <a:prstGeom prst="rect">
          <a:avLst/>
        </a:prstGeom>
        <a:noFill/>
        <a:ln>
          <a:noFill/>
        </a:ln>
      </xdr:spPr>
      <xdr:txBody>
        <a:bodyPr spcFirstLastPara="1" wrap="square" lIns="0" tIns="27425" rIns="36575" bIns="0" anchor="t" anchorCtr="0">
          <a:noAutofit/>
        </a:bodyPr>
        <a:lstStyle/>
        <a:p>
          <a:pPr marL="0" lvl="0" indent="0" algn="r" rtl="0">
            <a:spcBef>
              <a:spcPts val="0"/>
            </a:spcBef>
            <a:spcAft>
              <a:spcPts val="0"/>
            </a:spcAft>
            <a:buNone/>
          </a:pPr>
          <a:r>
            <a:rPr lang="en-US" sz="1000" b="0" i="0" u="none" strike="noStrike">
              <a:solidFill>
                <a:srgbClr val="000000"/>
              </a:solidFill>
              <a:latin typeface="Open Sans"/>
              <a:ea typeface="Open Sans"/>
              <a:cs typeface="Open Sans"/>
              <a:sym typeface="Open Sans"/>
            </a:rPr>
            <a:t>R &amp; R                      </a:t>
          </a:r>
          <a:endParaRPr sz="1400"/>
        </a:p>
        <a:p>
          <a:pPr marL="0" lvl="0" indent="0" algn="r" rtl="0">
            <a:spcBef>
              <a:spcPts val="0"/>
            </a:spcBef>
            <a:spcAft>
              <a:spcPts val="0"/>
            </a:spcAft>
            <a:buNone/>
          </a:pPr>
          <a:r>
            <a:rPr lang="en-US" sz="800" b="0" i="0" u="none" strike="noStrike">
              <a:solidFill>
                <a:srgbClr val="000000"/>
              </a:solidFill>
              <a:latin typeface="Open Sans"/>
              <a:ea typeface="Open Sans"/>
              <a:cs typeface="Open Sans"/>
              <a:sym typeface="Open Sans"/>
            </a:rPr>
            <a:t>(REPEATABILITY &amp; REPRODUCIBILITY):</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257175</xdr:colOff>
      <xdr:row>12</xdr:row>
      <xdr:rowOff>352425</xdr:rowOff>
    </xdr:from>
    <xdr:ext cx="38100" cy="0"/>
    <xdr:grpSp>
      <xdr:nvGrpSpPr>
        <xdr:cNvPr id="2" name="Shape 2">
          <a:extLst>
            <a:ext uri="{FF2B5EF4-FFF2-40B4-BE49-F238E27FC236}">
              <a16:creationId xmlns:a16="http://schemas.microsoft.com/office/drawing/2014/main" id="{00000000-0008-0000-1300-000002000000}"/>
            </a:ext>
          </a:extLst>
        </xdr:cNvPr>
        <xdr:cNvGrpSpPr/>
      </xdr:nvGrpSpPr>
      <xdr:grpSpPr>
        <a:xfrm>
          <a:off x="5010150" y="2352675"/>
          <a:ext cx="38100" cy="0"/>
          <a:chOff x="5010150" y="2352675"/>
          <a:chExt cx="38100" cy="0"/>
        </a:xfrm>
      </xdr:grpSpPr>
      <xdr:cxnSp macro="">
        <xdr:nvCxnSpPr>
          <xdr:cNvPr id="26" name="Shape 26">
            <a:extLst>
              <a:ext uri="{FF2B5EF4-FFF2-40B4-BE49-F238E27FC236}">
                <a16:creationId xmlns:a16="http://schemas.microsoft.com/office/drawing/2014/main" id="{00000000-0008-0000-1300-00001A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257175</xdr:colOff>
      <xdr:row>11</xdr:row>
      <xdr:rowOff>352425</xdr:rowOff>
    </xdr:from>
    <xdr:ext cx="38100" cy="0"/>
    <xdr:grpSp>
      <xdr:nvGrpSpPr>
        <xdr:cNvPr id="3" name="Shape 2">
          <a:extLst>
            <a:ext uri="{FF2B5EF4-FFF2-40B4-BE49-F238E27FC236}">
              <a16:creationId xmlns:a16="http://schemas.microsoft.com/office/drawing/2014/main" id="{00000000-0008-0000-1300-000003000000}"/>
            </a:ext>
          </a:extLst>
        </xdr:cNvPr>
        <xdr:cNvGrpSpPr/>
      </xdr:nvGrpSpPr>
      <xdr:grpSpPr>
        <a:xfrm>
          <a:off x="5010150" y="2171700"/>
          <a:ext cx="38100" cy="0"/>
          <a:chOff x="5010150" y="2171700"/>
          <a:chExt cx="38100" cy="0"/>
        </a:xfrm>
      </xdr:grpSpPr>
      <xdr:cxnSp macro="">
        <xdr:nvCxnSpPr>
          <xdr:cNvPr id="4" name="Shape 26">
            <a:extLst>
              <a:ext uri="{FF2B5EF4-FFF2-40B4-BE49-F238E27FC236}">
                <a16:creationId xmlns:a16="http://schemas.microsoft.com/office/drawing/2014/main" id="{00000000-0008-0000-1300-000004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257175</xdr:colOff>
      <xdr:row>35</xdr:row>
      <xdr:rowOff>352425</xdr:rowOff>
    </xdr:from>
    <xdr:ext cx="38100" cy="0"/>
    <xdr:grpSp>
      <xdr:nvGrpSpPr>
        <xdr:cNvPr id="2" name="Shape 2">
          <a:extLst>
            <a:ext uri="{FF2B5EF4-FFF2-40B4-BE49-F238E27FC236}">
              <a16:creationId xmlns:a16="http://schemas.microsoft.com/office/drawing/2014/main" id="{00000000-0008-0000-1400-000002000000}"/>
            </a:ext>
          </a:extLst>
        </xdr:cNvPr>
        <xdr:cNvGrpSpPr/>
      </xdr:nvGrpSpPr>
      <xdr:grpSpPr>
        <a:xfrm>
          <a:off x="4286250" y="7086600"/>
          <a:ext cx="38100" cy="0"/>
          <a:chOff x="4286250" y="7086600"/>
          <a:chExt cx="38100" cy="0"/>
        </a:xfrm>
      </xdr:grpSpPr>
      <xdr:cxnSp macro="">
        <xdr:nvCxnSpPr>
          <xdr:cNvPr id="26" name="Shape 26">
            <a:extLst>
              <a:ext uri="{FF2B5EF4-FFF2-40B4-BE49-F238E27FC236}">
                <a16:creationId xmlns:a16="http://schemas.microsoft.com/office/drawing/2014/main" id="{00000000-0008-0000-1400-00001A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257175</xdr:colOff>
      <xdr:row>34</xdr:row>
      <xdr:rowOff>352425</xdr:rowOff>
    </xdr:from>
    <xdr:ext cx="38100" cy="0"/>
    <xdr:grpSp>
      <xdr:nvGrpSpPr>
        <xdr:cNvPr id="3" name="Shape 2">
          <a:extLst>
            <a:ext uri="{FF2B5EF4-FFF2-40B4-BE49-F238E27FC236}">
              <a16:creationId xmlns:a16="http://schemas.microsoft.com/office/drawing/2014/main" id="{00000000-0008-0000-1400-000003000000}"/>
            </a:ext>
          </a:extLst>
        </xdr:cNvPr>
        <xdr:cNvGrpSpPr/>
      </xdr:nvGrpSpPr>
      <xdr:grpSpPr>
        <a:xfrm>
          <a:off x="4286250" y="6886575"/>
          <a:ext cx="38100" cy="0"/>
          <a:chOff x="4286250" y="6886575"/>
          <a:chExt cx="38100" cy="0"/>
        </a:xfrm>
      </xdr:grpSpPr>
      <xdr:cxnSp macro="">
        <xdr:nvCxnSpPr>
          <xdr:cNvPr id="27" name="Shape 27">
            <a:extLst>
              <a:ext uri="{FF2B5EF4-FFF2-40B4-BE49-F238E27FC236}">
                <a16:creationId xmlns:a16="http://schemas.microsoft.com/office/drawing/2014/main" id="{00000000-0008-0000-1400-00001B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257175</xdr:colOff>
      <xdr:row>8</xdr:row>
      <xdr:rowOff>352425</xdr:rowOff>
    </xdr:from>
    <xdr:ext cx="38100" cy="0"/>
    <xdr:grpSp>
      <xdr:nvGrpSpPr>
        <xdr:cNvPr id="2" name="Shape 2">
          <a:extLst>
            <a:ext uri="{FF2B5EF4-FFF2-40B4-BE49-F238E27FC236}">
              <a16:creationId xmlns:a16="http://schemas.microsoft.com/office/drawing/2014/main" id="{00000000-0008-0000-1500-000002000000}"/>
            </a:ext>
          </a:extLst>
        </xdr:cNvPr>
        <xdr:cNvGrpSpPr/>
      </xdr:nvGrpSpPr>
      <xdr:grpSpPr>
        <a:xfrm>
          <a:off x="4086225" y="1771650"/>
          <a:ext cx="38100" cy="0"/>
          <a:chOff x="4086225" y="1771650"/>
          <a:chExt cx="38100" cy="0"/>
        </a:xfrm>
      </xdr:grpSpPr>
      <xdr:cxnSp macro="">
        <xdr:nvCxnSpPr>
          <xdr:cNvPr id="26" name="Shape 26">
            <a:extLst>
              <a:ext uri="{FF2B5EF4-FFF2-40B4-BE49-F238E27FC236}">
                <a16:creationId xmlns:a16="http://schemas.microsoft.com/office/drawing/2014/main" id="{00000000-0008-0000-1500-00001A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257175</xdr:colOff>
      <xdr:row>7</xdr:row>
      <xdr:rowOff>352425</xdr:rowOff>
    </xdr:from>
    <xdr:ext cx="38100" cy="0"/>
    <xdr:grpSp>
      <xdr:nvGrpSpPr>
        <xdr:cNvPr id="3" name="Shape 2">
          <a:extLst>
            <a:ext uri="{FF2B5EF4-FFF2-40B4-BE49-F238E27FC236}">
              <a16:creationId xmlns:a16="http://schemas.microsoft.com/office/drawing/2014/main" id="{00000000-0008-0000-1500-000003000000}"/>
            </a:ext>
          </a:extLst>
        </xdr:cNvPr>
        <xdr:cNvGrpSpPr/>
      </xdr:nvGrpSpPr>
      <xdr:grpSpPr>
        <a:xfrm>
          <a:off x="4086225" y="1581150"/>
          <a:ext cx="38100" cy="0"/>
          <a:chOff x="4086225" y="1581150"/>
          <a:chExt cx="38100" cy="0"/>
        </a:xfrm>
      </xdr:grpSpPr>
      <xdr:cxnSp macro="">
        <xdr:nvCxnSpPr>
          <xdr:cNvPr id="4" name="Shape 26">
            <a:extLst>
              <a:ext uri="{FF2B5EF4-FFF2-40B4-BE49-F238E27FC236}">
                <a16:creationId xmlns:a16="http://schemas.microsoft.com/office/drawing/2014/main" id="{00000000-0008-0000-1500-000004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9</xdr:col>
      <xdr:colOff>257175</xdr:colOff>
      <xdr:row>8</xdr:row>
      <xdr:rowOff>352425</xdr:rowOff>
    </xdr:from>
    <xdr:ext cx="38100" cy="0"/>
    <xdr:grpSp>
      <xdr:nvGrpSpPr>
        <xdr:cNvPr id="5" name="Shape 2">
          <a:extLst>
            <a:ext uri="{FF2B5EF4-FFF2-40B4-BE49-F238E27FC236}">
              <a16:creationId xmlns:a16="http://schemas.microsoft.com/office/drawing/2014/main" id="{00000000-0008-0000-1500-000005000000}"/>
            </a:ext>
          </a:extLst>
        </xdr:cNvPr>
        <xdr:cNvGrpSpPr/>
      </xdr:nvGrpSpPr>
      <xdr:grpSpPr>
        <a:xfrm>
          <a:off x="5781675" y="1771650"/>
          <a:ext cx="38100" cy="0"/>
          <a:chOff x="5781675" y="1771650"/>
          <a:chExt cx="38100" cy="0"/>
        </a:xfrm>
      </xdr:grpSpPr>
      <xdr:cxnSp macro="">
        <xdr:nvCxnSpPr>
          <xdr:cNvPr id="28" name="Shape 28">
            <a:extLst>
              <a:ext uri="{FF2B5EF4-FFF2-40B4-BE49-F238E27FC236}">
                <a16:creationId xmlns:a16="http://schemas.microsoft.com/office/drawing/2014/main" id="{00000000-0008-0000-1500-00001C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45</xdr:row>
      <xdr:rowOff>0</xdr:rowOff>
    </xdr:from>
    <xdr:ext cx="3705225" cy="2571750"/>
    <xdr:graphicFrame macro="">
      <xdr:nvGraphicFramePr>
        <xdr:cNvPr id="1289756417" name="Chart 1">
          <a:extLst>
            <a:ext uri="{FF2B5EF4-FFF2-40B4-BE49-F238E27FC236}">
              <a16:creationId xmlns:a16="http://schemas.microsoft.com/office/drawing/2014/main" id="{00000000-0008-0000-1900-0000011FE0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238125</xdr:colOff>
      <xdr:row>44</xdr:row>
      <xdr:rowOff>19050</xdr:rowOff>
    </xdr:from>
    <xdr:ext cx="3476625" cy="2619375"/>
    <xdr:graphicFrame macro="">
      <xdr:nvGraphicFramePr>
        <xdr:cNvPr id="1467491322" name="Chart 2">
          <a:extLst>
            <a:ext uri="{FF2B5EF4-FFF2-40B4-BE49-F238E27FC236}">
              <a16:creationId xmlns:a16="http://schemas.microsoft.com/office/drawing/2014/main" id="{00000000-0008-0000-1900-0000FA2378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257175</xdr:colOff>
      <xdr:row>9</xdr:row>
      <xdr:rowOff>352425</xdr:rowOff>
    </xdr:from>
    <xdr:ext cx="38100" cy="0"/>
    <xdr:grpSp>
      <xdr:nvGrpSpPr>
        <xdr:cNvPr id="2" name="Shape 2">
          <a:extLst>
            <a:ext uri="{FF2B5EF4-FFF2-40B4-BE49-F238E27FC236}">
              <a16:creationId xmlns:a16="http://schemas.microsoft.com/office/drawing/2014/main" id="{00000000-0008-0000-1C00-000002000000}"/>
            </a:ext>
          </a:extLst>
        </xdr:cNvPr>
        <xdr:cNvGrpSpPr/>
      </xdr:nvGrpSpPr>
      <xdr:grpSpPr>
        <a:xfrm>
          <a:off x="4543425" y="1990725"/>
          <a:ext cx="38100" cy="0"/>
          <a:chOff x="4543425" y="1990725"/>
          <a:chExt cx="38100" cy="0"/>
        </a:xfrm>
      </xdr:grpSpPr>
      <xdr:cxnSp macro="">
        <xdr:nvCxnSpPr>
          <xdr:cNvPr id="26" name="Shape 26">
            <a:extLst>
              <a:ext uri="{FF2B5EF4-FFF2-40B4-BE49-F238E27FC236}">
                <a16:creationId xmlns:a16="http://schemas.microsoft.com/office/drawing/2014/main" id="{00000000-0008-0000-1C00-00001A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257175</xdr:colOff>
      <xdr:row>8</xdr:row>
      <xdr:rowOff>352425</xdr:rowOff>
    </xdr:from>
    <xdr:ext cx="38100" cy="0"/>
    <xdr:grpSp>
      <xdr:nvGrpSpPr>
        <xdr:cNvPr id="3" name="Shape 2">
          <a:extLst>
            <a:ext uri="{FF2B5EF4-FFF2-40B4-BE49-F238E27FC236}">
              <a16:creationId xmlns:a16="http://schemas.microsoft.com/office/drawing/2014/main" id="{00000000-0008-0000-1C00-000003000000}"/>
            </a:ext>
          </a:extLst>
        </xdr:cNvPr>
        <xdr:cNvGrpSpPr/>
      </xdr:nvGrpSpPr>
      <xdr:grpSpPr>
        <a:xfrm>
          <a:off x="4543425" y="1828800"/>
          <a:ext cx="38100" cy="0"/>
          <a:chOff x="4543425" y="1828800"/>
          <a:chExt cx="38100" cy="0"/>
        </a:xfrm>
      </xdr:grpSpPr>
      <xdr:cxnSp macro="">
        <xdr:nvCxnSpPr>
          <xdr:cNvPr id="4" name="Shape 26">
            <a:extLst>
              <a:ext uri="{FF2B5EF4-FFF2-40B4-BE49-F238E27FC236}">
                <a16:creationId xmlns:a16="http://schemas.microsoft.com/office/drawing/2014/main" id="{00000000-0008-0000-1C00-000004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257175</xdr:colOff>
      <xdr:row>28</xdr:row>
      <xdr:rowOff>0</xdr:rowOff>
    </xdr:from>
    <xdr:ext cx="38100" cy="0"/>
    <xdr:grpSp>
      <xdr:nvGrpSpPr>
        <xdr:cNvPr id="5" name="Shape 2">
          <a:extLst>
            <a:ext uri="{FF2B5EF4-FFF2-40B4-BE49-F238E27FC236}">
              <a16:creationId xmlns:a16="http://schemas.microsoft.com/office/drawing/2014/main" id="{00000000-0008-0000-1C00-000005000000}"/>
            </a:ext>
          </a:extLst>
        </xdr:cNvPr>
        <xdr:cNvGrpSpPr/>
      </xdr:nvGrpSpPr>
      <xdr:grpSpPr>
        <a:xfrm>
          <a:off x="4543425" y="5495925"/>
          <a:ext cx="38100" cy="0"/>
          <a:chOff x="4543425" y="5495925"/>
          <a:chExt cx="38100" cy="0"/>
        </a:xfrm>
      </xdr:grpSpPr>
      <xdr:cxnSp macro="">
        <xdr:nvCxnSpPr>
          <xdr:cNvPr id="6" name="Shape 26">
            <a:extLst>
              <a:ext uri="{FF2B5EF4-FFF2-40B4-BE49-F238E27FC236}">
                <a16:creationId xmlns:a16="http://schemas.microsoft.com/office/drawing/2014/main" id="{00000000-0008-0000-1C00-000006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257175</xdr:colOff>
      <xdr:row>26</xdr:row>
      <xdr:rowOff>352425</xdr:rowOff>
    </xdr:from>
    <xdr:ext cx="38100" cy="0"/>
    <xdr:grpSp>
      <xdr:nvGrpSpPr>
        <xdr:cNvPr id="7" name="Shape 2">
          <a:extLst>
            <a:ext uri="{FF2B5EF4-FFF2-40B4-BE49-F238E27FC236}">
              <a16:creationId xmlns:a16="http://schemas.microsoft.com/office/drawing/2014/main" id="{00000000-0008-0000-1C00-000007000000}"/>
            </a:ext>
          </a:extLst>
        </xdr:cNvPr>
        <xdr:cNvGrpSpPr/>
      </xdr:nvGrpSpPr>
      <xdr:grpSpPr>
        <a:xfrm>
          <a:off x="4543425" y="5295900"/>
          <a:ext cx="38100" cy="0"/>
          <a:chOff x="4543425" y="5295900"/>
          <a:chExt cx="38100" cy="0"/>
        </a:xfrm>
      </xdr:grpSpPr>
      <xdr:cxnSp macro="">
        <xdr:nvCxnSpPr>
          <xdr:cNvPr id="8" name="Shape 26">
            <a:extLst>
              <a:ext uri="{FF2B5EF4-FFF2-40B4-BE49-F238E27FC236}">
                <a16:creationId xmlns:a16="http://schemas.microsoft.com/office/drawing/2014/main" id="{00000000-0008-0000-1C00-000008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257175</xdr:colOff>
      <xdr:row>9</xdr:row>
      <xdr:rowOff>352425</xdr:rowOff>
    </xdr:from>
    <xdr:ext cx="38100" cy="0"/>
    <xdr:grpSp>
      <xdr:nvGrpSpPr>
        <xdr:cNvPr id="2" name="Shape 2">
          <a:extLst>
            <a:ext uri="{FF2B5EF4-FFF2-40B4-BE49-F238E27FC236}">
              <a16:creationId xmlns:a16="http://schemas.microsoft.com/office/drawing/2014/main" id="{00000000-0008-0000-1D00-000002000000}"/>
            </a:ext>
          </a:extLst>
        </xdr:cNvPr>
        <xdr:cNvGrpSpPr/>
      </xdr:nvGrpSpPr>
      <xdr:grpSpPr>
        <a:xfrm>
          <a:off x="4543425" y="1990725"/>
          <a:ext cx="38100" cy="0"/>
          <a:chOff x="4543425" y="1990725"/>
          <a:chExt cx="38100" cy="0"/>
        </a:xfrm>
      </xdr:grpSpPr>
      <xdr:cxnSp macro="">
        <xdr:nvCxnSpPr>
          <xdr:cNvPr id="26" name="Shape 26">
            <a:extLst>
              <a:ext uri="{FF2B5EF4-FFF2-40B4-BE49-F238E27FC236}">
                <a16:creationId xmlns:a16="http://schemas.microsoft.com/office/drawing/2014/main" id="{00000000-0008-0000-1D00-00001A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257175</xdr:colOff>
      <xdr:row>8</xdr:row>
      <xdr:rowOff>352425</xdr:rowOff>
    </xdr:from>
    <xdr:ext cx="38100" cy="0"/>
    <xdr:grpSp>
      <xdr:nvGrpSpPr>
        <xdr:cNvPr id="3" name="Shape 2">
          <a:extLst>
            <a:ext uri="{FF2B5EF4-FFF2-40B4-BE49-F238E27FC236}">
              <a16:creationId xmlns:a16="http://schemas.microsoft.com/office/drawing/2014/main" id="{00000000-0008-0000-1D00-000003000000}"/>
            </a:ext>
          </a:extLst>
        </xdr:cNvPr>
        <xdr:cNvGrpSpPr/>
      </xdr:nvGrpSpPr>
      <xdr:grpSpPr>
        <a:xfrm>
          <a:off x="4543425" y="1828800"/>
          <a:ext cx="38100" cy="0"/>
          <a:chOff x="4543425" y="1828800"/>
          <a:chExt cx="38100" cy="0"/>
        </a:xfrm>
      </xdr:grpSpPr>
      <xdr:cxnSp macro="">
        <xdr:nvCxnSpPr>
          <xdr:cNvPr id="4" name="Shape 26">
            <a:extLst>
              <a:ext uri="{FF2B5EF4-FFF2-40B4-BE49-F238E27FC236}">
                <a16:creationId xmlns:a16="http://schemas.microsoft.com/office/drawing/2014/main" id="{00000000-0008-0000-1D00-000004000000}"/>
              </a:ext>
            </a:extLst>
          </xdr:cNvPr>
          <xdr:cNvCxnSpPr/>
        </xdr:nvCxnSpPr>
        <xdr:spPr>
          <a:xfrm>
            <a:off x="5346000" y="3780000"/>
            <a:ext cx="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view="pageLayout" zoomScaleNormal="100" workbookViewId="0">
      <selection activeCell="B8" sqref="B8"/>
    </sheetView>
  </sheetViews>
  <sheetFormatPr defaultColWidth="12.625" defaultRowHeight="15" customHeight="1" x14ac:dyDescent="0.2"/>
  <cols>
    <col min="1" max="1" width="39.25" customWidth="1"/>
    <col min="2" max="3" width="16.75" customWidth="1"/>
    <col min="4" max="26" width="8" customWidth="1"/>
  </cols>
  <sheetData>
    <row r="1" spans="1:26" x14ac:dyDescent="0.25">
      <c r="A1" s="1" t="s">
        <v>0</v>
      </c>
      <c r="B1" s="2" t="s">
        <v>1</v>
      </c>
      <c r="C1" s="2" t="s">
        <v>2</v>
      </c>
      <c r="D1" s="3"/>
      <c r="E1" s="3"/>
      <c r="F1" s="3"/>
      <c r="G1" s="3"/>
      <c r="H1" s="3"/>
      <c r="I1" s="3"/>
      <c r="J1" s="3"/>
      <c r="K1" s="3"/>
      <c r="L1" s="3"/>
      <c r="M1" s="3"/>
      <c r="N1" s="3"/>
      <c r="O1" s="3"/>
      <c r="P1" s="3"/>
      <c r="Q1" s="3"/>
      <c r="R1" s="3"/>
      <c r="S1" s="3"/>
      <c r="T1" s="3"/>
      <c r="U1" s="3"/>
      <c r="V1" s="3"/>
      <c r="W1" s="3"/>
      <c r="X1" s="3"/>
      <c r="Y1" s="3"/>
      <c r="Z1" s="3"/>
    </row>
    <row r="2" spans="1:26" ht="43.5" customHeight="1" x14ac:dyDescent="0.25">
      <c r="A2" s="4" t="s">
        <v>3</v>
      </c>
      <c r="B2" s="650" t="s">
        <v>750</v>
      </c>
      <c r="C2" s="651">
        <v>43556</v>
      </c>
      <c r="D2" s="5"/>
      <c r="E2" s="5"/>
      <c r="F2" s="5"/>
      <c r="G2" s="5"/>
      <c r="H2" s="5"/>
      <c r="I2" s="5"/>
      <c r="J2" s="5"/>
      <c r="K2" s="3"/>
      <c r="L2" s="3"/>
      <c r="M2" s="3"/>
      <c r="N2" s="3"/>
      <c r="O2" s="3"/>
      <c r="P2" s="3"/>
      <c r="Q2" s="3"/>
      <c r="R2" s="3"/>
      <c r="S2" s="3"/>
      <c r="T2" s="3"/>
      <c r="U2" s="3"/>
      <c r="V2" s="3"/>
      <c r="W2" s="3"/>
      <c r="X2" s="3"/>
      <c r="Y2" s="3"/>
      <c r="Z2" s="3"/>
    </row>
    <row r="3" spans="1:26" x14ac:dyDescent="0.25">
      <c r="A3" s="6"/>
      <c r="B3" s="6"/>
      <c r="C3" s="6"/>
      <c r="D3" s="3"/>
      <c r="E3" s="3"/>
      <c r="F3" s="3"/>
      <c r="G3" s="3"/>
      <c r="H3" s="3"/>
      <c r="I3" s="3"/>
      <c r="J3" s="3"/>
      <c r="K3" s="3"/>
      <c r="L3" s="3"/>
      <c r="M3" s="3"/>
      <c r="N3" s="3"/>
      <c r="O3" s="3"/>
      <c r="P3" s="3"/>
      <c r="Q3" s="3"/>
      <c r="R3" s="3"/>
      <c r="S3" s="3"/>
      <c r="T3" s="3"/>
      <c r="U3" s="3"/>
      <c r="V3" s="3"/>
      <c r="W3" s="3"/>
      <c r="X3" s="3"/>
      <c r="Y3" s="3"/>
      <c r="Z3" s="3"/>
    </row>
    <row r="4" spans="1:26" ht="30" x14ac:dyDescent="0.25">
      <c r="A4" s="4" t="s">
        <v>755</v>
      </c>
      <c r="B4" s="7" t="s">
        <v>756</v>
      </c>
      <c r="C4" s="649">
        <v>44492</v>
      </c>
      <c r="D4" s="8"/>
      <c r="E4" s="8"/>
      <c r="F4" s="8"/>
      <c r="G4" s="8"/>
      <c r="H4" s="8"/>
      <c r="I4" s="8"/>
      <c r="J4" s="8"/>
      <c r="K4" s="3"/>
      <c r="L4" s="3"/>
      <c r="M4" s="3"/>
      <c r="N4" s="3"/>
      <c r="O4" s="3"/>
      <c r="P4" s="3"/>
      <c r="Q4" s="3"/>
      <c r="R4" s="3"/>
      <c r="S4" s="3"/>
      <c r="T4" s="3"/>
      <c r="U4" s="3"/>
      <c r="V4" s="3"/>
      <c r="W4" s="3"/>
      <c r="X4" s="3"/>
      <c r="Y4" s="3"/>
      <c r="Z4" s="3"/>
    </row>
    <row r="5" spans="1:26" x14ac:dyDescent="0.25">
      <c r="A5" s="6"/>
      <c r="B5" s="6"/>
      <c r="C5" s="6"/>
      <c r="D5" s="3"/>
      <c r="E5" s="3"/>
      <c r="F5" s="3"/>
      <c r="G5" s="3"/>
      <c r="H5" s="3"/>
      <c r="I5" s="3"/>
      <c r="J5" s="3"/>
      <c r="K5" s="3"/>
      <c r="L5" s="3"/>
      <c r="M5" s="3"/>
      <c r="N5" s="3"/>
      <c r="O5" s="3"/>
      <c r="P5" s="3"/>
      <c r="Q5" s="3"/>
      <c r="R5" s="3"/>
      <c r="S5" s="3"/>
      <c r="T5" s="3"/>
      <c r="U5" s="3"/>
      <c r="V5" s="3"/>
      <c r="W5" s="3"/>
      <c r="X5" s="3"/>
      <c r="Y5" s="3"/>
      <c r="Z5" s="3"/>
    </row>
    <row r="6" spans="1:26" ht="17.25" customHeight="1" x14ac:dyDescent="0.25">
      <c r="A6" s="6"/>
      <c r="B6" s="9"/>
      <c r="C6" s="7"/>
      <c r="D6" s="8"/>
      <c r="E6" s="8"/>
      <c r="F6" s="8"/>
      <c r="G6" s="8"/>
      <c r="H6" s="8"/>
      <c r="I6" s="8"/>
      <c r="J6" s="8"/>
      <c r="K6" s="3"/>
      <c r="L6" s="3"/>
      <c r="M6" s="3"/>
      <c r="N6" s="3"/>
      <c r="O6" s="3"/>
      <c r="P6" s="3"/>
      <c r="Q6" s="3"/>
      <c r="R6" s="3"/>
      <c r="S6" s="3"/>
      <c r="T6" s="3"/>
      <c r="U6" s="3"/>
      <c r="V6" s="3"/>
      <c r="W6" s="3"/>
      <c r="X6" s="3"/>
      <c r="Y6" s="3"/>
      <c r="Z6" s="3"/>
    </row>
    <row r="7" spans="1:26" x14ac:dyDescent="0.25">
      <c r="A7" s="6"/>
      <c r="B7" s="6"/>
      <c r="C7" s="6"/>
      <c r="D7" s="3"/>
      <c r="E7" s="3"/>
      <c r="F7" s="3"/>
      <c r="G7" s="3"/>
      <c r="H7" s="3"/>
      <c r="I7" s="3"/>
      <c r="J7" s="3"/>
      <c r="K7" s="3"/>
      <c r="L7" s="3"/>
      <c r="M7" s="3"/>
      <c r="N7" s="3"/>
      <c r="O7" s="3"/>
      <c r="P7" s="3"/>
      <c r="Q7" s="3"/>
      <c r="R7" s="3"/>
      <c r="S7" s="3"/>
      <c r="T7" s="3"/>
      <c r="U7" s="3"/>
      <c r="V7" s="3"/>
      <c r="W7" s="3"/>
      <c r="X7" s="3"/>
      <c r="Y7" s="3"/>
      <c r="Z7" s="3"/>
    </row>
    <row r="8" spans="1:26" ht="15.75" customHeight="1" x14ac:dyDescent="0.25">
      <c r="A8" s="6"/>
      <c r="B8" s="9"/>
      <c r="C8" s="9"/>
      <c r="D8" s="10"/>
      <c r="E8" s="10"/>
      <c r="F8" s="10"/>
      <c r="G8" s="10"/>
      <c r="H8" s="10"/>
      <c r="I8" s="10"/>
      <c r="J8" s="10"/>
      <c r="K8" s="3"/>
      <c r="L8" s="3"/>
      <c r="M8" s="3"/>
      <c r="N8" s="3"/>
      <c r="O8" s="3"/>
      <c r="P8" s="3"/>
      <c r="Q8" s="3"/>
      <c r="R8" s="3"/>
      <c r="S8" s="3"/>
      <c r="T8" s="3"/>
      <c r="U8" s="3"/>
      <c r="V8" s="3"/>
      <c r="W8" s="3"/>
      <c r="X8" s="3"/>
      <c r="Y8" s="3"/>
      <c r="Z8" s="3"/>
    </row>
    <row r="9" spans="1:26" x14ac:dyDescent="0.25">
      <c r="A9" s="6"/>
      <c r="B9" s="6"/>
      <c r="C9" s="6"/>
      <c r="D9" s="3"/>
      <c r="E9" s="3"/>
      <c r="F9" s="3"/>
      <c r="G9" s="3"/>
      <c r="H9" s="3"/>
      <c r="I9" s="3"/>
      <c r="J9" s="3"/>
      <c r="K9" s="3"/>
      <c r="L9" s="3"/>
      <c r="M9" s="3"/>
      <c r="N9" s="3"/>
      <c r="O9" s="3"/>
      <c r="P9" s="3"/>
      <c r="Q9" s="3"/>
      <c r="R9" s="3"/>
      <c r="S9" s="3"/>
      <c r="T9" s="3"/>
      <c r="U9" s="3"/>
      <c r="V9" s="3"/>
      <c r="W9" s="3"/>
      <c r="X9" s="3"/>
      <c r="Y9" s="3"/>
      <c r="Z9" s="3"/>
    </row>
    <row r="10" spans="1:26" ht="12.75" customHeight="1" x14ac:dyDescent="0.25">
      <c r="A10" s="6"/>
      <c r="B10" s="9"/>
      <c r="C10" s="9"/>
      <c r="D10" s="10"/>
      <c r="E10" s="10"/>
      <c r="F10" s="10"/>
      <c r="G10" s="10"/>
      <c r="H10" s="10"/>
      <c r="I10" s="10"/>
      <c r="J10" s="10"/>
      <c r="K10" s="3"/>
      <c r="L10" s="3"/>
      <c r="M10" s="3"/>
      <c r="N10" s="3"/>
      <c r="O10" s="3"/>
      <c r="P10" s="3"/>
      <c r="Q10" s="3"/>
      <c r="R10" s="3"/>
      <c r="S10" s="3"/>
      <c r="T10" s="3"/>
      <c r="U10" s="3"/>
      <c r="V10" s="3"/>
      <c r="W10" s="3"/>
      <c r="X10" s="3"/>
      <c r="Y10" s="3"/>
      <c r="Z10" s="3"/>
    </row>
    <row r="11" spans="1:26" x14ac:dyDescent="0.25">
      <c r="A11" s="6"/>
      <c r="B11" s="6"/>
      <c r="C11" s="6"/>
      <c r="D11" s="3"/>
      <c r="E11" s="3"/>
      <c r="F11" s="3"/>
      <c r="G11" s="3"/>
      <c r="H11" s="3"/>
      <c r="I11" s="3"/>
      <c r="J11" s="3"/>
      <c r="K11" s="3"/>
      <c r="L11" s="3"/>
      <c r="M11" s="3"/>
      <c r="N11" s="3"/>
      <c r="O11" s="3"/>
      <c r="P11" s="3"/>
      <c r="Q11" s="3"/>
      <c r="R11" s="3"/>
      <c r="S11" s="3"/>
      <c r="T11" s="3"/>
      <c r="U11" s="3"/>
      <c r="V11" s="3"/>
      <c r="W11" s="3"/>
      <c r="X11" s="3"/>
      <c r="Y11" s="3"/>
      <c r="Z11" s="3"/>
    </row>
    <row r="12" spans="1:26" x14ac:dyDescent="0.25">
      <c r="A12" s="6"/>
      <c r="B12" s="6"/>
      <c r="C12" s="6"/>
      <c r="D12" s="3"/>
      <c r="E12" s="3"/>
      <c r="F12" s="3"/>
      <c r="G12" s="3"/>
      <c r="H12" s="3"/>
      <c r="I12" s="3"/>
      <c r="J12" s="3"/>
      <c r="K12" s="3"/>
      <c r="L12" s="3"/>
      <c r="M12" s="3"/>
      <c r="N12" s="3"/>
      <c r="O12" s="3"/>
      <c r="P12" s="3"/>
      <c r="Q12" s="3"/>
      <c r="R12" s="3"/>
      <c r="S12" s="3"/>
      <c r="T12" s="3"/>
      <c r="U12" s="3"/>
      <c r="V12" s="3"/>
      <c r="W12" s="3"/>
      <c r="X12" s="3"/>
      <c r="Y12" s="3"/>
      <c r="Z12" s="3"/>
    </row>
    <row r="13" spans="1:26" x14ac:dyDescent="0.25">
      <c r="A13" s="6"/>
      <c r="B13" s="6"/>
      <c r="C13" s="6"/>
      <c r="D13" s="3"/>
      <c r="E13" s="3"/>
      <c r="F13" s="3"/>
      <c r="G13" s="3"/>
      <c r="H13" s="3"/>
      <c r="I13" s="3"/>
      <c r="J13" s="3"/>
      <c r="K13" s="3"/>
      <c r="L13" s="3"/>
      <c r="M13" s="3"/>
      <c r="N13" s="3"/>
      <c r="O13" s="3"/>
      <c r="P13" s="3"/>
      <c r="Q13" s="3"/>
      <c r="R13" s="3"/>
      <c r="S13" s="3"/>
      <c r="T13" s="3"/>
      <c r="U13" s="3"/>
      <c r="V13" s="3"/>
      <c r="W13" s="3"/>
      <c r="X13" s="3"/>
      <c r="Y13" s="3"/>
      <c r="Z13" s="3"/>
    </row>
    <row r="14" spans="1:26" x14ac:dyDescent="0.25">
      <c r="A14" s="6"/>
      <c r="B14" s="6"/>
      <c r="C14" s="6"/>
      <c r="D14" s="3"/>
      <c r="E14" s="3"/>
      <c r="F14" s="3"/>
      <c r="G14" s="3"/>
      <c r="H14" s="3"/>
      <c r="I14" s="3"/>
      <c r="J14" s="3"/>
      <c r="K14" s="3"/>
      <c r="L14" s="3"/>
      <c r="M14" s="3"/>
      <c r="N14" s="3"/>
      <c r="O14" s="3"/>
      <c r="P14" s="3"/>
      <c r="Q14" s="3"/>
      <c r="R14" s="3"/>
      <c r="S14" s="3"/>
      <c r="T14" s="3"/>
      <c r="U14" s="3"/>
      <c r="V14" s="3"/>
      <c r="W14" s="3"/>
      <c r="X14" s="3"/>
      <c r="Y14" s="3"/>
      <c r="Z14" s="3"/>
    </row>
    <row r="15" spans="1:26" x14ac:dyDescent="0.25">
      <c r="A15" s="6"/>
      <c r="B15" s="6"/>
      <c r="C15" s="6"/>
      <c r="D15" s="3"/>
      <c r="E15" s="3"/>
      <c r="F15" s="3"/>
      <c r="G15" s="3"/>
      <c r="H15" s="3"/>
      <c r="I15" s="3"/>
      <c r="J15" s="3"/>
      <c r="K15" s="3"/>
      <c r="L15" s="3"/>
      <c r="M15" s="3"/>
      <c r="N15" s="3"/>
      <c r="O15" s="3"/>
      <c r="P15" s="3"/>
      <c r="Q15" s="3"/>
      <c r="R15" s="3"/>
      <c r="S15" s="3"/>
      <c r="T15" s="3"/>
      <c r="U15" s="3"/>
      <c r="V15" s="3"/>
      <c r="W15" s="3"/>
      <c r="X15" s="3"/>
      <c r="Y15" s="3"/>
      <c r="Z15" s="3"/>
    </row>
    <row r="16" spans="1:26" x14ac:dyDescent="0.25">
      <c r="A16" s="6"/>
      <c r="B16" s="6"/>
      <c r="C16" s="6"/>
      <c r="D16" s="3"/>
      <c r="E16" s="3"/>
      <c r="F16" s="3"/>
      <c r="G16" s="3"/>
      <c r="H16" s="3"/>
      <c r="I16" s="3"/>
      <c r="J16" s="3"/>
      <c r="K16" s="3"/>
      <c r="L16" s="3"/>
      <c r="M16" s="3"/>
      <c r="N16" s="3"/>
      <c r="O16" s="3"/>
      <c r="P16" s="3"/>
      <c r="Q16" s="3"/>
      <c r="R16" s="3"/>
      <c r="S16" s="3"/>
      <c r="T16" s="3"/>
      <c r="U16" s="3"/>
      <c r="V16" s="3"/>
      <c r="W16" s="3"/>
      <c r="X16" s="3"/>
      <c r="Y16" s="3"/>
      <c r="Z16" s="3"/>
    </row>
    <row r="17" spans="1:26" x14ac:dyDescent="0.25">
      <c r="A17" s="6"/>
      <c r="B17" s="6"/>
      <c r="C17" s="6"/>
      <c r="D17" s="3"/>
      <c r="E17" s="3"/>
      <c r="F17" s="3"/>
      <c r="G17" s="3"/>
      <c r="H17" s="3"/>
      <c r="I17" s="3"/>
      <c r="J17" s="3"/>
      <c r="K17" s="3"/>
      <c r="L17" s="3"/>
      <c r="M17" s="3"/>
      <c r="N17" s="3"/>
      <c r="O17" s="3"/>
      <c r="P17" s="3"/>
      <c r="Q17" s="3"/>
      <c r="R17" s="3"/>
      <c r="S17" s="3"/>
      <c r="T17" s="3"/>
      <c r="U17" s="3"/>
      <c r="V17" s="3"/>
      <c r="W17" s="3"/>
      <c r="X17" s="3"/>
      <c r="Y17" s="3"/>
      <c r="Z17" s="3"/>
    </row>
    <row r="18" spans="1:26" x14ac:dyDescent="0.25">
      <c r="A18" s="6"/>
      <c r="B18" s="6"/>
      <c r="C18" s="6"/>
      <c r="D18" s="3"/>
      <c r="E18" s="3"/>
      <c r="F18" s="3"/>
      <c r="G18" s="3"/>
      <c r="H18" s="3"/>
      <c r="I18" s="3"/>
      <c r="J18" s="3"/>
      <c r="K18" s="3"/>
      <c r="L18" s="3"/>
      <c r="M18" s="3"/>
      <c r="N18" s="3"/>
      <c r="O18" s="3"/>
      <c r="P18" s="3"/>
      <c r="Q18" s="3"/>
      <c r="R18" s="3"/>
      <c r="S18" s="3"/>
      <c r="T18" s="3"/>
      <c r="U18" s="3"/>
      <c r="V18" s="3"/>
      <c r="W18" s="3"/>
      <c r="X18" s="3"/>
      <c r="Y18" s="3"/>
      <c r="Z18" s="3"/>
    </row>
    <row r="19" spans="1:26" x14ac:dyDescent="0.25">
      <c r="A19" s="6"/>
      <c r="B19" s="6"/>
      <c r="C19" s="6"/>
      <c r="D19" s="3"/>
      <c r="E19" s="3"/>
      <c r="F19" s="3"/>
      <c r="G19" s="3"/>
      <c r="H19" s="3"/>
      <c r="I19" s="3"/>
      <c r="J19" s="3"/>
      <c r="K19" s="3"/>
      <c r="L19" s="3"/>
      <c r="M19" s="3"/>
      <c r="N19" s="3"/>
      <c r="O19" s="3"/>
      <c r="P19" s="3"/>
      <c r="Q19" s="3"/>
      <c r="R19" s="3"/>
      <c r="S19" s="3"/>
      <c r="T19" s="3"/>
      <c r="U19" s="3"/>
      <c r="V19" s="3"/>
      <c r="W19" s="3"/>
      <c r="X19" s="3"/>
      <c r="Y19" s="3"/>
      <c r="Z19" s="3"/>
    </row>
    <row r="20" spans="1:26" x14ac:dyDescent="0.25">
      <c r="A20" s="6"/>
      <c r="B20" s="6"/>
      <c r="C20" s="6"/>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6"/>
      <c r="B21" s="6"/>
      <c r="C21" s="6"/>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6"/>
      <c r="B22" s="6"/>
      <c r="C22" s="6"/>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6"/>
      <c r="B23" s="6"/>
      <c r="C23" s="6"/>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6"/>
      <c r="B24" s="6"/>
      <c r="C24" s="6"/>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6"/>
      <c r="B25" s="6"/>
      <c r="C25" s="6"/>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6"/>
      <c r="B26" s="6"/>
      <c r="C26" s="6"/>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6"/>
      <c r="B27" s="6"/>
      <c r="C27" s="6"/>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6"/>
      <c r="B28" s="6"/>
      <c r="C28" s="6"/>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6"/>
      <c r="B29" s="6"/>
      <c r="C29" s="6"/>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6"/>
      <c r="B30" s="6"/>
      <c r="C30" s="6"/>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6"/>
      <c r="B31" s="6"/>
      <c r="C31" s="6"/>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6"/>
      <c r="B32" s="6"/>
      <c r="C32" s="6"/>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6"/>
      <c r="B33" s="6"/>
      <c r="C33" s="6"/>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6"/>
      <c r="B34" s="6"/>
      <c r="C34" s="6"/>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6"/>
      <c r="B35" s="6"/>
      <c r="C35" s="6"/>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6"/>
      <c r="B36" s="6"/>
      <c r="C36" s="6"/>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6"/>
      <c r="B37" s="6"/>
      <c r="C37" s="6"/>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6"/>
      <c r="B38" s="6"/>
      <c r="C38" s="6"/>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6"/>
      <c r="B39" s="6"/>
      <c r="C39" s="6"/>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6"/>
      <c r="B40" s="6"/>
      <c r="C40" s="6"/>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6"/>
      <c r="B41" s="6"/>
      <c r="C41" s="6"/>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6"/>
      <c r="B42" s="6"/>
      <c r="C42" s="6"/>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6"/>
      <c r="B43" s="6"/>
      <c r="C43" s="6"/>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horizontalCentered="1"/>
  <pageMargins left="0.7" right="0.7" top="0.75" bottom="0.75" header="0" footer="0"/>
  <pageSetup orientation="portrait" r:id="rId1"/>
  <headerFooter>
    <oddHeader>&amp;CRevision History</oddHeader>
    <oddFooter>&amp;L 1AF0003 &amp;A&amp;CFF0000Printed Copy Uncontrolled.   
&amp;RRev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F1000"/>
  <sheetViews>
    <sheetView showGridLines="0" zoomScaleNormal="100" workbookViewId="0">
      <selection activeCell="L54" sqref="L54"/>
    </sheetView>
  </sheetViews>
  <sheetFormatPr defaultColWidth="12.625" defaultRowHeight="15" customHeight="1" x14ac:dyDescent="0.2"/>
  <cols>
    <col min="1" max="1" width="1.75" customWidth="1"/>
    <col min="2" max="6" width="5.875" customWidth="1"/>
    <col min="7" max="9" width="9.375" customWidth="1"/>
    <col min="10" max="10" width="10.25" customWidth="1"/>
    <col min="11" max="12" width="9.375" customWidth="1"/>
    <col min="13" max="13" width="5.875" customWidth="1"/>
    <col min="14" max="32" width="1.875" customWidth="1"/>
  </cols>
  <sheetData>
    <row r="1" spans="1:32" ht="12.75" customHeight="1" x14ac:dyDescent="0.25">
      <c r="A1" s="842" t="s">
        <v>230</v>
      </c>
      <c r="B1" s="660"/>
      <c r="C1" s="660"/>
      <c r="D1" s="660"/>
      <c r="E1" s="660"/>
      <c r="F1" s="660"/>
      <c r="G1" s="660"/>
      <c r="H1" s="660"/>
      <c r="I1" s="660"/>
      <c r="J1" s="660"/>
      <c r="K1" s="660"/>
      <c r="L1" s="660"/>
      <c r="M1" s="661"/>
    </row>
    <row r="2" spans="1:32" ht="12.75" customHeight="1" x14ac:dyDescent="0.25">
      <c r="A2" s="104"/>
      <c r="B2" s="843" t="s">
        <v>36</v>
      </c>
      <c r="C2" s="664"/>
      <c r="D2" s="667"/>
      <c r="E2" s="844" t="str">
        <f>IF(ISBLANK(Information!D36),"",Information!D36)</f>
        <v/>
      </c>
      <c r="F2" s="664"/>
      <c r="G2" s="664"/>
      <c r="H2" s="667"/>
      <c r="I2" s="104"/>
      <c r="J2" s="105" t="s">
        <v>244</v>
      </c>
      <c r="K2" s="845"/>
      <c r="L2" s="664"/>
      <c r="M2" s="667"/>
    </row>
    <row r="3" spans="1:32" ht="12.75" customHeight="1" x14ac:dyDescent="0.25">
      <c r="A3" s="104"/>
      <c r="B3" s="846" t="s">
        <v>6</v>
      </c>
      <c r="C3" s="669"/>
      <c r="D3" s="680"/>
      <c r="E3" s="847" t="str">
        <f>IF(ISBLANK(Information!D2),"",Information!D2)</f>
        <v/>
      </c>
      <c r="F3" s="669"/>
      <c r="G3" s="669"/>
      <c r="H3" s="680"/>
      <c r="I3" s="104"/>
      <c r="J3" s="106" t="s">
        <v>20</v>
      </c>
      <c r="K3" s="847" t="str">
        <f>IF(ISBLANK(Information!D18),"",Information!D18)</f>
        <v/>
      </c>
      <c r="L3" s="669"/>
      <c r="M3" s="680"/>
    </row>
    <row r="4" spans="1:32" ht="12.75" customHeight="1" x14ac:dyDescent="0.25">
      <c r="A4" s="104"/>
      <c r="B4" s="848" t="s">
        <v>7</v>
      </c>
      <c r="C4" s="682"/>
      <c r="D4" s="683"/>
      <c r="E4" s="849" t="str">
        <f>IF(ISBLANK(Information!D3),"",Information!D3)</f>
        <v/>
      </c>
      <c r="F4" s="682"/>
      <c r="G4" s="682"/>
      <c r="H4" s="683"/>
      <c r="I4" s="104"/>
      <c r="J4" s="107" t="s">
        <v>21</v>
      </c>
      <c r="K4" s="849" t="str">
        <f>IF(ISBLANK(Information!D19),"",Information!D19)</f>
        <v/>
      </c>
      <c r="L4" s="682"/>
      <c r="M4" s="683"/>
    </row>
    <row r="5" spans="1:32" ht="12.75" customHeight="1" x14ac:dyDescent="0.25">
      <c r="A5" s="104"/>
      <c r="B5" s="104"/>
      <c r="C5" s="104"/>
      <c r="D5" s="104"/>
      <c r="E5" s="104"/>
      <c r="F5" s="104"/>
      <c r="G5" s="104"/>
      <c r="H5" s="104"/>
      <c r="I5" s="104"/>
      <c r="J5" s="104"/>
      <c r="K5" s="104"/>
      <c r="L5" s="104"/>
      <c r="M5" s="104"/>
    </row>
    <row r="6" spans="1:32" ht="7.5" customHeight="1" x14ac:dyDescent="0.25">
      <c r="A6" s="108"/>
      <c r="B6" s="850" t="s">
        <v>256</v>
      </c>
      <c r="C6" s="109"/>
      <c r="D6" s="109"/>
      <c r="E6" s="109"/>
      <c r="F6" s="109"/>
      <c r="G6" s="109"/>
      <c r="H6" s="109"/>
      <c r="I6" s="109"/>
      <c r="J6" s="109"/>
      <c r="K6" s="109"/>
      <c r="L6" s="109"/>
      <c r="M6" s="110"/>
    </row>
    <row r="7" spans="1:32" ht="7.5" customHeight="1" x14ac:dyDescent="0.25">
      <c r="A7" s="111"/>
      <c r="B7" s="838"/>
      <c r="C7" s="104"/>
      <c r="D7" s="104"/>
      <c r="E7" s="104"/>
      <c r="F7" s="104"/>
      <c r="G7" s="104"/>
      <c r="H7" s="104"/>
      <c r="I7" s="104"/>
      <c r="J7" s="104"/>
      <c r="K7" s="104"/>
      <c r="L7" s="104"/>
      <c r="M7" s="112"/>
    </row>
    <row r="8" spans="1:32" ht="7.5" customHeight="1" x14ac:dyDescent="0.25">
      <c r="A8" s="111"/>
      <c r="B8" s="851" t="s">
        <v>264</v>
      </c>
      <c r="C8" s="852"/>
      <c r="D8" s="104"/>
      <c r="E8" s="851" t="s">
        <v>265</v>
      </c>
      <c r="F8" s="852"/>
      <c r="G8" s="104"/>
      <c r="H8" s="837" t="s">
        <v>266</v>
      </c>
      <c r="I8" s="104"/>
      <c r="J8" s="837" t="s">
        <v>269</v>
      </c>
      <c r="K8" s="104"/>
      <c r="L8" s="837" t="s">
        <v>270</v>
      </c>
      <c r="M8" s="112"/>
    </row>
    <row r="9" spans="1:32" ht="7.5" customHeight="1" x14ac:dyDescent="0.25">
      <c r="A9" s="111"/>
      <c r="B9" s="853"/>
      <c r="C9" s="854"/>
      <c r="D9" s="104"/>
      <c r="E9" s="853"/>
      <c r="F9" s="854"/>
      <c r="G9" s="104"/>
      <c r="H9" s="838"/>
      <c r="I9" s="104"/>
      <c r="J9" s="838"/>
      <c r="K9" s="104"/>
      <c r="L9" s="838"/>
      <c r="M9" s="112"/>
    </row>
    <row r="10" spans="1:32" ht="7.5" customHeight="1" x14ac:dyDescent="0.25">
      <c r="A10" s="113"/>
      <c r="B10" s="114"/>
      <c r="C10" s="114"/>
      <c r="D10" s="114"/>
      <c r="E10" s="114"/>
      <c r="F10" s="114"/>
      <c r="G10" s="114"/>
      <c r="H10" s="114"/>
      <c r="I10" s="114"/>
      <c r="J10" s="114"/>
      <c r="K10" s="114"/>
      <c r="L10" s="114"/>
      <c r="M10" s="115"/>
    </row>
    <row r="11" spans="1:32" ht="12.75" customHeight="1" x14ac:dyDescent="0.25">
      <c r="A11" s="116"/>
      <c r="B11" s="117"/>
      <c r="C11" s="118"/>
      <c r="D11" s="118"/>
      <c r="E11" s="118"/>
      <c r="F11" s="118"/>
      <c r="G11" s="119"/>
      <c r="H11" s="118"/>
      <c r="I11" s="117"/>
      <c r="J11" s="118"/>
      <c r="K11" s="118"/>
      <c r="L11" s="118"/>
      <c r="M11" s="120"/>
    </row>
    <row r="12" spans="1:32" ht="12.75" customHeight="1" x14ac:dyDescent="0.25">
      <c r="A12" s="839" t="s">
        <v>274</v>
      </c>
      <c r="B12" s="700"/>
      <c r="C12" s="840" t="s">
        <v>275</v>
      </c>
      <c r="D12" s="660"/>
      <c r="E12" s="660"/>
      <c r="F12" s="700"/>
      <c r="G12" s="121"/>
      <c r="H12" s="122" t="s">
        <v>276</v>
      </c>
      <c r="I12" s="123"/>
      <c r="J12" s="104"/>
      <c r="K12" s="122" t="s">
        <v>277</v>
      </c>
      <c r="L12" s="104"/>
      <c r="M12" s="112"/>
    </row>
    <row r="13" spans="1:32" ht="12.75" customHeight="1" x14ac:dyDescent="0.35">
      <c r="A13" s="111"/>
      <c r="B13" s="123"/>
      <c r="C13" s="104"/>
      <c r="D13" s="104"/>
      <c r="E13" s="124"/>
      <c r="F13" s="104"/>
      <c r="G13" s="121"/>
      <c r="H13" s="122" t="s">
        <v>275</v>
      </c>
      <c r="I13" s="123"/>
      <c r="J13" s="104"/>
      <c r="K13" s="122" t="s">
        <v>278</v>
      </c>
      <c r="L13" s="104"/>
      <c r="M13" s="112"/>
      <c r="N13" s="125"/>
      <c r="O13" s="125"/>
      <c r="P13" s="125"/>
      <c r="Q13" s="125"/>
      <c r="R13" s="125"/>
      <c r="S13" s="125"/>
      <c r="T13" s="125"/>
      <c r="U13" s="125"/>
      <c r="V13" s="125"/>
      <c r="W13" s="125"/>
      <c r="X13" s="125"/>
      <c r="Y13" s="125"/>
      <c r="Z13" s="125"/>
      <c r="AA13" s="125"/>
      <c r="AB13" s="125"/>
      <c r="AC13" s="125"/>
      <c r="AD13" s="125"/>
      <c r="AE13" s="125"/>
      <c r="AF13" s="125"/>
    </row>
    <row r="14" spans="1:32" ht="12.75" customHeight="1" x14ac:dyDescent="0.25">
      <c r="A14" s="113"/>
      <c r="B14" s="127"/>
      <c r="C14" s="114"/>
      <c r="D14" s="114"/>
      <c r="E14" s="114"/>
      <c r="F14" s="114"/>
      <c r="G14" s="128"/>
      <c r="H14" s="114"/>
      <c r="I14" s="127"/>
      <c r="J14" s="114"/>
      <c r="K14" s="114"/>
      <c r="L14" s="114"/>
      <c r="M14" s="115"/>
    </row>
    <row r="15" spans="1:32" ht="12.75" customHeight="1" x14ac:dyDescent="0.25">
      <c r="A15" s="129"/>
      <c r="B15" s="117"/>
      <c r="C15" s="104"/>
      <c r="D15" s="104"/>
      <c r="E15" s="104"/>
      <c r="F15" s="104"/>
      <c r="G15" s="119"/>
      <c r="H15" s="118"/>
      <c r="I15" s="117"/>
      <c r="J15" s="118"/>
      <c r="K15" s="118"/>
      <c r="L15" s="118"/>
      <c r="M15" s="120"/>
    </row>
    <row r="16" spans="1:32" ht="12.75" customHeight="1" x14ac:dyDescent="0.25">
      <c r="A16" s="111"/>
      <c r="B16" s="130">
        <v>10</v>
      </c>
      <c r="C16" s="104"/>
      <c r="D16" s="104" t="s">
        <v>280</v>
      </c>
      <c r="E16" s="104"/>
      <c r="F16" s="104"/>
      <c r="G16" s="121"/>
      <c r="H16" s="104"/>
      <c r="I16" s="123"/>
      <c r="J16" s="104"/>
      <c r="K16" s="104"/>
      <c r="L16" s="104"/>
      <c r="M16" s="112"/>
    </row>
    <row r="17" spans="1:13" ht="12.75" customHeight="1" x14ac:dyDescent="0.25">
      <c r="A17" s="111"/>
      <c r="B17" s="130">
        <v>20</v>
      </c>
      <c r="C17" s="104"/>
      <c r="D17" s="104" t="s">
        <v>281</v>
      </c>
      <c r="E17" s="104"/>
      <c r="F17" s="104"/>
      <c r="G17" s="121"/>
      <c r="H17" s="104"/>
      <c r="I17" s="123"/>
      <c r="J17" s="104"/>
      <c r="K17" s="104"/>
      <c r="L17" s="104"/>
      <c r="M17" s="112"/>
    </row>
    <row r="18" spans="1:13" ht="12.75" customHeight="1" x14ac:dyDescent="0.25">
      <c r="A18" s="111"/>
      <c r="B18" s="130">
        <v>30</v>
      </c>
      <c r="C18" s="104"/>
      <c r="D18" s="104" t="s">
        <v>282</v>
      </c>
      <c r="E18" s="104"/>
      <c r="F18" s="104"/>
      <c r="G18" s="841"/>
      <c r="H18" s="660"/>
      <c r="I18" s="700"/>
      <c r="J18" s="104"/>
      <c r="K18" s="104"/>
      <c r="L18" s="104"/>
      <c r="M18" s="112"/>
    </row>
    <row r="19" spans="1:13" ht="12.75" customHeight="1" x14ac:dyDescent="0.25">
      <c r="A19" s="111"/>
      <c r="B19" s="130">
        <v>40</v>
      </c>
      <c r="C19" s="104"/>
      <c r="D19" s="104" t="s">
        <v>269</v>
      </c>
      <c r="E19" s="104"/>
      <c r="F19" s="104"/>
      <c r="G19" s="121"/>
      <c r="H19" s="104"/>
      <c r="I19" s="123"/>
      <c r="J19" s="104"/>
      <c r="K19" s="104"/>
      <c r="L19" s="104"/>
      <c r="M19" s="112"/>
    </row>
    <row r="20" spans="1:13" ht="12.75" customHeight="1" x14ac:dyDescent="0.25">
      <c r="A20" s="111"/>
      <c r="B20" s="130">
        <v>50</v>
      </c>
      <c r="C20" s="104"/>
      <c r="D20" s="104" t="s">
        <v>270</v>
      </c>
      <c r="E20" s="104"/>
      <c r="F20" s="104"/>
      <c r="G20" s="121"/>
      <c r="H20" s="104"/>
      <c r="I20" s="123"/>
      <c r="J20" s="104"/>
      <c r="K20" s="104"/>
      <c r="L20" s="104"/>
      <c r="M20" s="112"/>
    </row>
    <row r="21" spans="1:13" ht="12.75" customHeight="1" x14ac:dyDescent="0.25">
      <c r="A21" s="111"/>
      <c r="B21" s="130"/>
      <c r="C21" s="104"/>
      <c r="D21" s="104"/>
      <c r="E21" s="104"/>
      <c r="F21" s="104"/>
      <c r="G21" s="121"/>
      <c r="H21" s="104"/>
      <c r="I21" s="123"/>
      <c r="J21" s="104"/>
      <c r="K21" s="104"/>
      <c r="L21" s="104"/>
      <c r="M21" s="112"/>
    </row>
    <row r="22" spans="1:13" ht="12.75" customHeight="1" x14ac:dyDescent="0.25">
      <c r="A22" s="111"/>
      <c r="B22" s="130"/>
      <c r="C22" s="104"/>
      <c r="D22" s="104"/>
      <c r="E22" s="104"/>
      <c r="F22" s="104"/>
      <c r="G22" s="121"/>
      <c r="H22" s="104"/>
      <c r="I22" s="123"/>
      <c r="J22" s="104"/>
      <c r="K22" s="104"/>
      <c r="L22" s="104"/>
      <c r="M22" s="112"/>
    </row>
    <row r="23" spans="1:13" ht="12.75" customHeight="1" x14ac:dyDescent="0.25">
      <c r="A23" s="111"/>
      <c r="B23" s="130"/>
      <c r="C23" s="104"/>
      <c r="D23" s="104"/>
      <c r="E23" s="104"/>
      <c r="F23" s="104"/>
      <c r="G23" s="121"/>
      <c r="H23" s="104"/>
      <c r="I23" s="123"/>
      <c r="J23" s="104"/>
      <c r="K23" s="104"/>
      <c r="L23" s="104"/>
      <c r="M23" s="112"/>
    </row>
    <row r="24" spans="1:13" ht="12.75" customHeight="1" x14ac:dyDescent="0.25">
      <c r="A24" s="111"/>
      <c r="B24" s="130"/>
      <c r="C24" s="104"/>
      <c r="D24" s="104"/>
      <c r="E24" s="104"/>
      <c r="F24" s="104"/>
      <c r="G24" s="132"/>
      <c r="H24" s="133"/>
      <c r="I24" s="134"/>
      <c r="J24" s="104"/>
      <c r="K24" s="104"/>
      <c r="L24" s="104"/>
      <c r="M24" s="112"/>
    </row>
    <row r="25" spans="1:13" ht="12.75" customHeight="1" x14ac:dyDescent="0.25">
      <c r="A25" s="111"/>
      <c r="B25" s="130"/>
      <c r="C25" s="104"/>
      <c r="D25" s="104"/>
      <c r="E25" s="104"/>
      <c r="F25" s="104"/>
      <c r="G25" s="121"/>
      <c r="H25" s="104"/>
      <c r="I25" s="123"/>
      <c r="J25" s="104"/>
      <c r="K25" s="104"/>
      <c r="L25" s="104"/>
      <c r="M25" s="112"/>
    </row>
    <row r="26" spans="1:13" ht="12.75" customHeight="1" x14ac:dyDescent="0.25">
      <c r="A26" s="111"/>
      <c r="B26" s="130"/>
      <c r="C26" s="104"/>
      <c r="D26" s="104"/>
      <c r="E26" s="104"/>
      <c r="F26" s="104"/>
      <c r="G26" s="121"/>
      <c r="H26" s="104"/>
      <c r="I26" s="123"/>
      <c r="J26" s="104"/>
      <c r="K26" s="104"/>
      <c r="L26" s="104"/>
      <c r="M26" s="112"/>
    </row>
    <row r="27" spans="1:13" ht="12.75" customHeight="1" x14ac:dyDescent="0.25">
      <c r="A27" s="111"/>
      <c r="B27" s="130"/>
      <c r="C27" s="104"/>
      <c r="D27" s="104"/>
      <c r="E27" s="104"/>
      <c r="F27" s="104"/>
      <c r="G27" s="121"/>
      <c r="H27" s="104"/>
      <c r="I27" s="123"/>
      <c r="J27" s="104"/>
      <c r="K27" s="104"/>
      <c r="L27" s="104"/>
      <c r="M27" s="112"/>
    </row>
    <row r="28" spans="1:13" ht="12.75" customHeight="1" x14ac:dyDescent="0.25">
      <c r="A28" s="111"/>
      <c r="B28" s="130"/>
      <c r="C28" s="104"/>
      <c r="D28" s="104"/>
      <c r="E28" s="104"/>
      <c r="F28" s="104"/>
      <c r="G28" s="121"/>
      <c r="H28" s="104"/>
      <c r="I28" s="123"/>
      <c r="J28" s="104"/>
      <c r="K28" s="104"/>
      <c r="L28" s="104"/>
      <c r="M28" s="112"/>
    </row>
    <row r="29" spans="1:13" ht="12.75" customHeight="1" x14ac:dyDescent="0.25">
      <c r="A29" s="111"/>
      <c r="B29" s="130"/>
      <c r="C29" s="104"/>
      <c r="D29" s="104"/>
      <c r="E29" s="104"/>
      <c r="F29" s="104"/>
      <c r="G29" s="121"/>
      <c r="H29" s="104"/>
      <c r="I29" s="123"/>
      <c r="J29" s="104"/>
      <c r="K29" s="104"/>
      <c r="L29" s="104"/>
      <c r="M29" s="112"/>
    </row>
    <row r="30" spans="1:13" ht="12.75" customHeight="1" x14ac:dyDescent="0.25">
      <c r="A30" s="111"/>
      <c r="B30" s="130"/>
      <c r="C30" s="104"/>
      <c r="D30" s="104"/>
      <c r="E30" s="104"/>
      <c r="F30" s="104"/>
      <c r="G30" s="121"/>
      <c r="H30" s="104"/>
      <c r="I30" s="123"/>
      <c r="J30" s="104"/>
      <c r="K30" s="104"/>
      <c r="L30" s="104"/>
      <c r="M30" s="112"/>
    </row>
    <row r="31" spans="1:13" ht="12.75" customHeight="1" x14ac:dyDescent="0.25">
      <c r="A31" s="111"/>
      <c r="B31" s="130"/>
      <c r="C31" s="104"/>
      <c r="D31" s="104"/>
      <c r="E31" s="104"/>
      <c r="F31" s="104"/>
      <c r="G31" s="121"/>
      <c r="H31" s="104"/>
      <c r="I31" s="123"/>
      <c r="J31" s="104"/>
      <c r="K31" s="104"/>
      <c r="L31" s="104"/>
      <c r="M31" s="112"/>
    </row>
    <row r="32" spans="1:13" ht="12.75" customHeight="1" x14ac:dyDescent="0.25">
      <c r="A32" s="111"/>
      <c r="B32" s="130"/>
      <c r="C32" s="104"/>
      <c r="D32" s="104"/>
      <c r="E32" s="104"/>
      <c r="F32" s="104"/>
      <c r="G32" s="121"/>
      <c r="H32" s="104"/>
      <c r="I32" s="123"/>
      <c r="J32" s="104"/>
      <c r="K32" s="104"/>
      <c r="L32" s="104"/>
      <c r="M32" s="112"/>
    </row>
    <row r="33" spans="1:13" ht="12.75" customHeight="1" x14ac:dyDescent="0.25">
      <c r="A33" s="111"/>
      <c r="B33" s="130"/>
      <c r="C33" s="104"/>
      <c r="D33" s="104"/>
      <c r="E33" s="104"/>
      <c r="F33" s="104"/>
      <c r="G33" s="121"/>
      <c r="H33" s="104"/>
      <c r="I33" s="123"/>
      <c r="J33" s="104"/>
      <c r="K33" s="104"/>
      <c r="L33" s="104"/>
      <c r="M33" s="112"/>
    </row>
    <row r="34" spans="1:13" ht="12.75" customHeight="1" x14ac:dyDescent="0.25">
      <c r="A34" s="111"/>
      <c r="B34" s="130"/>
      <c r="C34" s="104"/>
      <c r="D34" s="104"/>
      <c r="E34" s="104"/>
      <c r="F34" s="104"/>
      <c r="G34" s="121"/>
      <c r="H34" s="104"/>
      <c r="I34" s="123"/>
      <c r="J34" s="104"/>
      <c r="K34" s="104"/>
      <c r="L34" s="104"/>
      <c r="M34" s="112"/>
    </row>
    <row r="35" spans="1:13" ht="12.75" customHeight="1" x14ac:dyDescent="0.25">
      <c r="A35" s="111"/>
      <c r="B35" s="130"/>
      <c r="C35" s="104"/>
      <c r="D35" s="104"/>
      <c r="E35" s="104"/>
      <c r="F35" s="104"/>
      <c r="G35" s="121"/>
      <c r="H35" s="104"/>
      <c r="I35" s="123"/>
      <c r="J35" s="104"/>
      <c r="K35" s="104"/>
      <c r="L35" s="104"/>
      <c r="M35" s="112"/>
    </row>
    <row r="36" spans="1:13" ht="12.75" customHeight="1" x14ac:dyDescent="0.25">
      <c r="A36" s="111"/>
      <c r="B36" s="130"/>
      <c r="C36" s="104"/>
      <c r="D36" s="104"/>
      <c r="E36" s="104"/>
      <c r="F36" s="104"/>
      <c r="G36" s="121"/>
      <c r="H36" s="104"/>
      <c r="I36" s="123"/>
      <c r="J36" s="104"/>
      <c r="K36" s="104"/>
      <c r="L36" s="104"/>
      <c r="M36" s="112"/>
    </row>
    <row r="37" spans="1:13" ht="12.75" customHeight="1" x14ac:dyDescent="0.25">
      <c r="A37" s="111"/>
      <c r="B37" s="130"/>
      <c r="C37" s="104"/>
      <c r="D37" s="104"/>
      <c r="E37" s="104"/>
      <c r="F37" s="104"/>
      <c r="G37" s="121"/>
      <c r="H37" s="104"/>
      <c r="I37" s="123"/>
      <c r="J37" s="104"/>
      <c r="K37" s="104"/>
      <c r="L37" s="104"/>
      <c r="M37" s="112"/>
    </row>
    <row r="38" spans="1:13" ht="12.75" customHeight="1" x14ac:dyDescent="0.25">
      <c r="A38" s="111"/>
      <c r="B38" s="130"/>
      <c r="C38" s="104"/>
      <c r="D38" s="104"/>
      <c r="E38" s="104"/>
      <c r="F38" s="104"/>
      <c r="G38" s="121"/>
      <c r="H38" s="104"/>
      <c r="I38" s="123"/>
      <c r="J38" s="104"/>
      <c r="K38" s="104"/>
      <c r="L38" s="104"/>
      <c r="M38" s="112"/>
    </row>
    <row r="39" spans="1:13" ht="12.75" customHeight="1" x14ac:dyDescent="0.25">
      <c r="A39" s="111"/>
      <c r="B39" s="130"/>
      <c r="C39" s="104"/>
      <c r="D39" s="104"/>
      <c r="E39" s="104"/>
      <c r="F39" s="104"/>
      <c r="G39" s="121"/>
      <c r="H39" s="104"/>
      <c r="I39" s="123"/>
      <c r="J39" s="104"/>
      <c r="K39" s="104"/>
      <c r="L39" s="104"/>
      <c r="M39" s="112"/>
    </row>
    <row r="40" spans="1:13" ht="12.75" customHeight="1" x14ac:dyDescent="0.25">
      <c r="A40" s="111"/>
      <c r="B40" s="130"/>
      <c r="C40" s="104"/>
      <c r="D40" s="104"/>
      <c r="E40" s="104"/>
      <c r="F40" s="104"/>
      <c r="G40" s="121"/>
      <c r="H40" s="104"/>
      <c r="I40" s="123"/>
      <c r="J40" s="104"/>
      <c r="K40" s="104"/>
      <c r="L40" s="104"/>
      <c r="M40" s="112"/>
    </row>
    <row r="41" spans="1:13" ht="12.75" customHeight="1" x14ac:dyDescent="0.25">
      <c r="A41" s="111"/>
      <c r="B41" s="130"/>
      <c r="C41" s="104"/>
      <c r="D41" s="104"/>
      <c r="E41" s="104"/>
      <c r="F41" s="104"/>
      <c r="G41" s="121"/>
      <c r="H41" s="104"/>
      <c r="I41" s="123"/>
      <c r="J41" s="104"/>
      <c r="K41" s="104"/>
      <c r="L41" s="104"/>
      <c r="M41" s="112"/>
    </row>
    <row r="42" spans="1:13" ht="12.75" customHeight="1" x14ac:dyDescent="0.25">
      <c r="A42" s="111"/>
      <c r="B42" s="130"/>
      <c r="C42" s="104"/>
      <c r="D42" s="104"/>
      <c r="E42" s="104"/>
      <c r="F42" s="104"/>
      <c r="G42" s="121"/>
      <c r="H42" s="104"/>
      <c r="I42" s="123"/>
      <c r="J42" s="104"/>
      <c r="K42" s="104"/>
      <c r="L42" s="104"/>
      <c r="M42" s="112"/>
    </row>
    <row r="43" spans="1:13" ht="12.75" customHeight="1" x14ac:dyDescent="0.25">
      <c r="A43" s="111"/>
      <c r="B43" s="130"/>
      <c r="C43" s="104"/>
      <c r="D43" s="104"/>
      <c r="E43" s="104"/>
      <c r="F43" s="104"/>
      <c r="G43" s="121"/>
      <c r="H43" s="104"/>
      <c r="I43" s="123"/>
      <c r="J43" s="104"/>
      <c r="K43" s="104"/>
      <c r="L43" s="104"/>
      <c r="M43" s="112"/>
    </row>
    <row r="44" spans="1:13" ht="12.75" customHeight="1" x14ac:dyDescent="0.25">
      <c r="A44" s="111"/>
      <c r="B44" s="130"/>
      <c r="C44" s="104"/>
      <c r="D44" s="104"/>
      <c r="E44" s="104"/>
      <c r="F44" s="104"/>
      <c r="G44" s="121"/>
      <c r="H44" s="104"/>
      <c r="I44" s="123"/>
      <c r="J44" s="104"/>
      <c r="K44" s="104"/>
      <c r="L44" s="104"/>
      <c r="M44" s="112"/>
    </row>
    <row r="45" spans="1:13" ht="12.75" customHeight="1" x14ac:dyDescent="0.25">
      <c r="A45" s="111"/>
      <c r="B45" s="130"/>
      <c r="C45" s="104"/>
      <c r="D45" s="104"/>
      <c r="E45" s="104"/>
      <c r="F45" s="104"/>
      <c r="G45" s="121"/>
      <c r="H45" s="104"/>
      <c r="I45" s="123"/>
      <c r="J45" s="104"/>
      <c r="K45" s="104"/>
      <c r="L45" s="104"/>
      <c r="M45" s="112"/>
    </row>
    <row r="46" spans="1:13" ht="12.75" customHeight="1" x14ac:dyDescent="0.25">
      <c r="A46" s="111"/>
      <c r="B46" s="130"/>
      <c r="C46" s="104"/>
      <c r="D46" s="104"/>
      <c r="E46" s="104"/>
      <c r="F46" s="104"/>
      <c r="G46" s="121"/>
      <c r="H46" s="104"/>
      <c r="I46" s="123"/>
      <c r="J46" s="104"/>
      <c r="K46" s="104"/>
      <c r="L46" s="104"/>
      <c r="M46" s="112"/>
    </row>
    <row r="47" spans="1:13" ht="12.75" customHeight="1" x14ac:dyDescent="0.25">
      <c r="A47" s="111"/>
      <c r="B47" s="130"/>
      <c r="C47" s="104"/>
      <c r="D47" s="104"/>
      <c r="E47" s="104"/>
      <c r="F47" s="104"/>
      <c r="G47" s="121"/>
      <c r="H47" s="104"/>
      <c r="I47" s="123"/>
      <c r="J47" s="104"/>
      <c r="K47" s="104"/>
      <c r="L47" s="104"/>
      <c r="M47" s="112"/>
    </row>
    <row r="48" spans="1:13" ht="12.75" customHeight="1" x14ac:dyDescent="0.25">
      <c r="A48" s="111"/>
      <c r="B48" s="130"/>
      <c r="C48" s="104"/>
      <c r="D48" s="104"/>
      <c r="E48" s="104"/>
      <c r="F48" s="104"/>
      <c r="G48" s="121"/>
      <c r="H48" s="104"/>
      <c r="I48" s="123"/>
      <c r="J48" s="104"/>
      <c r="K48" s="104"/>
      <c r="L48" s="104"/>
      <c r="M48" s="112"/>
    </row>
    <row r="49" spans="1:13" ht="12.75" customHeight="1" x14ac:dyDescent="0.25">
      <c r="A49" s="136"/>
      <c r="B49" s="137"/>
      <c r="C49" s="138"/>
      <c r="D49" s="138"/>
      <c r="E49" s="138"/>
      <c r="F49" s="138"/>
      <c r="G49" s="140"/>
      <c r="H49" s="138"/>
      <c r="I49" s="141"/>
      <c r="J49" s="138"/>
      <c r="K49" s="138"/>
      <c r="L49" s="138"/>
      <c r="M49" s="142"/>
    </row>
    <row r="50" spans="1:13" ht="15.75" customHeight="1" x14ac:dyDescent="0.2"/>
    <row r="51" spans="1:13" ht="15.75" customHeight="1" x14ac:dyDescent="0.2"/>
    <row r="52" spans="1:13" ht="15.75" customHeight="1" x14ac:dyDescent="0.2"/>
    <row r="53" spans="1:13" ht="15.75" customHeight="1" x14ac:dyDescent="0.2"/>
    <row r="54" spans="1:13" ht="15.75" customHeight="1" x14ac:dyDescent="0.2"/>
    <row r="55" spans="1:13" ht="15.75" customHeight="1" x14ac:dyDescent="0.2"/>
    <row r="56" spans="1:13" ht="15.75" customHeight="1" x14ac:dyDescent="0.2"/>
    <row r="57" spans="1:13" ht="15.75" customHeight="1" x14ac:dyDescent="0.2"/>
    <row r="58" spans="1:13" ht="15.75" customHeight="1" x14ac:dyDescent="0.2"/>
    <row r="59" spans="1:13" ht="15.75" customHeight="1" x14ac:dyDescent="0.2"/>
    <row r="60" spans="1:13" ht="15.75" customHeight="1" x14ac:dyDescent="0.2"/>
    <row r="61" spans="1:13" ht="15.75" customHeight="1" x14ac:dyDescent="0.2"/>
    <row r="62" spans="1:13" ht="15.75" customHeight="1" x14ac:dyDescent="0.2"/>
    <row r="63" spans="1:13" ht="15.75" customHeight="1" x14ac:dyDescent="0.2"/>
    <row r="64" spans="1:1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9">
    <mergeCell ref="E8:F9"/>
    <mergeCell ref="H8:H9"/>
    <mergeCell ref="J8:J9"/>
    <mergeCell ref="L8:L9"/>
    <mergeCell ref="A12:B12"/>
    <mergeCell ref="C12:F12"/>
    <mergeCell ref="G18:I18"/>
    <mergeCell ref="A1:M1"/>
    <mergeCell ref="B2:D2"/>
    <mergeCell ref="E2:H2"/>
    <mergeCell ref="K2:M2"/>
    <mergeCell ref="B3:D3"/>
    <mergeCell ref="E3:H3"/>
    <mergeCell ref="K3:M3"/>
    <mergeCell ref="B4:D4"/>
    <mergeCell ref="E4:H4"/>
    <mergeCell ref="K4:M4"/>
    <mergeCell ref="B6:B7"/>
    <mergeCell ref="B8:C9"/>
  </mergeCells>
  <printOptions horizontalCentered="1"/>
  <pageMargins left="0.25" right="0.25" top="0.75" bottom="0.75" header="0" footer="0"/>
  <pageSetup scale="99" orientation="portrait" r:id="rId1"/>
  <headerFooter>
    <oddHeader>&amp;CProcess/Inspection Flowchart</oddHeader>
    <oddFooter>&amp;L 1AF0003 &amp;A&amp;CFF0000Printed Copy Uncontrolled.   
&amp;RRev &amp;D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J1000"/>
  <sheetViews>
    <sheetView showGridLines="0" zoomScaleNormal="100" workbookViewId="0">
      <selection activeCell="J40" sqref="J40"/>
    </sheetView>
  </sheetViews>
  <sheetFormatPr defaultColWidth="12.625" defaultRowHeight="15" customHeight="1" x14ac:dyDescent="0.2"/>
  <cols>
    <col min="1" max="1" width="16" customWidth="1"/>
    <col min="2" max="2" width="11.875" customWidth="1"/>
    <col min="3" max="3" width="10.75" customWidth="1"/>
    <col min="4" max="4" width="4.875" customWidth="1"/>
    <col min="5" max="5" width="10.625" customWidth="1"/>
    <col min="6" max="6" width="4.875" customWidth="1"/>
    <col min="7" max="7" width="7.75" customWidth="1"/>
    <col min="8" max="8" width="4.875" customWidth="1"/>
    <col min="9" max="9" width="6.625" customWidth="1"/>
    <col min="10" max="10" width="13.375" customWidth="1"/>
    <col min="11" max="11" width="13.875" customWidth="1"/>
    <col min="12" max="12" width="11.5" customWidth="1"/>
    <col min="13" max="15" width="4.875" customWidth="1"/>
    <col min="16" max="16" width="6.625" customWidth="1"/>
    <col min="17" max="27" width="16" customWidth="1"/>
    <col min="28" max="36" width="1.875" customWidth="1"/>
  </cols>
  <sheetData>
    <row r="1" spans="1:36" ht="13.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ht="13.5" customHeight="1" x14ac:dyDescent="0.25">
      <c r="A2" s="126" t="s">
        <v>164</v>
      </c>
      <c r="B2" s="855" t="str">
        <f>IF(ISBLANK(Information!D36),"",Information!D36)</f>
        <v/>
      </c>
      <c r="C2" s="664"/>
      <c r="D2" s="665"/>
      <c r="E2" s="814" t="s">
        <v>165</v>
      </c>
      <c r="F2" s="664"/>
      <c r="G2" s="667"/>
      <c r="H2" s="855"/>
      <c r="I2" s="664"/>
      <c r="J2" s="665"/>
      <c r="K2" s="52" t="s">
        <v>279</v>
      </c>
      <c r="L2" s="856"/>
      <c r="M2" s="664"/>
      <c r="N2" s="664"/>
      <c r="O2" s="664"/>
      <c r="P2" s="667"/>
      <c r="Q2" s="3"/>
      <c r="R2" s="3"/>
      <c r="S2" s="3"/>
      <c r="T2" s="3"/>
      <c r="U2" s="3"/>
      <c r="V2" s="3"/>
      <c r="W2" s="3"/>
      <c r="X2" s="3"/>
      <c r="Y2" s="3"/>
      <c r="Z2" s="3"/>
      <c r="AA2" s="3"/>
      <c r="AB2" s="3"/>
      <c r="AC2" s="3"/>
      <c r="AD2" s="3"/>
      <c r="AE2" s="3"/>
      <c r="AF2" s="3"/>
      <c r="AG2" s="3"/>
      <c r="AH2" s="3"/>
      <c r="AI2" s="3"/>
      <c r="AJ2" s="3"/>
    </row>
    <row r="3" spans="1:36" ht="13.5" customHeight="1" x14ac:dyDescent="0.25">
      <c r="A3" s="53" t="s">
        <v>168</v>
      </c>
      <c r="B3" s="860" t="str">
        <f>IF(ISBLANK(Information!D19),"",Information!D19)</f>
        <v/>
      </c>
      <c r="C3" s="669"/>
      <c r="D3" s="670"/>
      <c r="E3" s="816" t="s">
        <v>169</v>
      </c>
      <c r="F3" s="669"/>
      <c r="G3" s="680"/>
      <c r="H3" s="857"/>
      <c r="I3" s="669"/>
      <c r="J3" s="670"/>
      <c r="K3" s="54" t="s">
        <v>170</v>
      </c>
      <c r="L3" s="858"/>
      <c r="M3" s="669"/>
      <c r="N3" s="669"/>
      <c r="O3" s="669"/>
      <c r="P3" s="680"/>
      <c r="Q3" s="3"/>
      <c r="R3" s="3"/>
      <c r="S3" s="3"/>
      <c r="T3" s="3"/>
      <c r="U3" s="3"/>
      <c r="V3" s="3"/>
      <c r="W3" s="3"/>
      <c r="X3" s="3"/>
      <c r="Y3" s="3"/>
      <c r="Z3" s="3"/>
      <c r="AA3" s="3"/>
      <c r="AB3" s="3"/>
      <c r="AC3" s="3"/>
      <c r="AD3" s="3"/>
      <c r="AE3" s="3"/>
      <c r="AF3" s="3"/>
      <c r="AG3" s="3"/>
      <c r="AH3" s="3"/>
      <c r="AI3" s="3"/>
      <c r="AJ3" s="3"/>
    </row>
    <row r="4" spans="1:36" ht="13.5" customHeight="1" x14ac:dyDescent="0.25">
      <c r="A4" s="53" t="s">
        <v>171</v>
      </c>
      <c r="B4" s="860" t="str">
        <f>IF(ISBLANK(Information!D18),"",Information!D18)</f>
        <v/>
      </c>
      <c r="C4" s="669"/>
      <c r="D4" s="670"/>
      <c r="E4" s="823" t="s">
        <v>172</v>
      </c>
      <c r="F4" s="682"/>
      <c r="G4" s="683"/>
      <c r="H4" s="861"/>
      <c r="I4" s="682"/>
      <c r="J4" s="686"/>
      <c r="K4" s="54" t="s">
        <v>174</v>
      </c>
      <c r="L4" s="862"/>
      <c r="M4" s="669"/>
      <c r="N4" s="669"/>
      <c r="O4" s="669"/>
      <c r="P4" s="680"/>
      <c r="Q4" s="3"/>
      <c r="R4" s="3"/>
      <c r="S4" s="3"/>
      <c r="T4" s="3"/>
      <c r="U4" s="3"/>
      <c r="V4" s="3"/>
      <c r="W4" s="3"/>
      <c r="X4" s="3"/>
      <c r="Y4" s="3"/>
      <c r="Z4" s="3"/>
      <c r="AA4" s="3"/>
      <c r="AB4" s="3"/>
      <c r="AC4" s="3"/>
      <c r="AD4" s="3"/>
      <c r="AE4" s="3"/>
      <c r="AF4" s="3"/>
      <c r="AG4" s="3"/>
      <c r="AH4" s="3"/>
      <c r="AI4" s="3"/>
      <c r="AJ4" s="3"/>
    </row>
    <row r="5" spans="1:36" ht="13.5" customHeight="1" x14ac:dyDescent="0.25">
      <c r="A5" s="131" t="s">
        <v>176</v>
      </c>
      <c r="B5" s="863"/>
      <c r="C5" s="682"/>
      <c r="D5" s="682"/>
      <c r="E5" s="682"/>
      <c r="F5" s="682"/>
      <c r="G5" s="682"/>
      <c r="H5" s="682"/>
      <c r="I5" s="682"/>
      <c r="J5" s="686"/>
      <c r="K5" s="56" t="s">
        <v>179</v>
      </c>
      <c r="L5" s="864"/>
      <c r="M5" s="682"/>
      <c r="N5" s="682"/>
      <c r="O5" s="682"/>
      <c r="P5" s="683"/>
      <c r="Q5" s="3"/>
      <c r="R5" s="3"/>
      <c r="S5" s="3"/>
      <c r="T5" s="3"/>
      <c r="U5" s="3"/>
      <c r="V5" s="3"/>
      <c r="W5" s="3"/>
      <c r="X5" s="3"/>
      <c r="Y5" s="3"/>
      <c r="Z5" s="3"/>
      <c r="AA5" s="3"/>
      <c r="AB5" s="3"/>
      <c r="AC5" s="3"/>
      <c r="AD5" s="3"/>
      <c r="AE5" s="3"/>
      <c r="AF5" s="3"/>
      <c r="AG5" s="3"/>
      <c r="AH5" s="3"/>
      <c r="AI5" s="3"/>
      <c r="AJ5" s="3"/>
    </row>
    <row r="6" spans="1:36" ht="13.5" customHeight="1" x14ac:dyDescent="0.25">
      <c r="A6" s="135"/>
      <c r="B6" s="859"/>
      <c r="C6" s="653"/>
      <c r="D6" s="653"/>
      <c r="E6" s="653"/>
      <c r="F6" s="653"/>
      <c r="G6" s="653"/>
      <c r="H6" s="653"/>
      <c r="I6" s="653"/>
      <c r="J6" s="653"/>
      <c r="K6" s="59"/>
      <c r="L6" s="59"/>
      <c r="M6" s="59"/>
      <c r="N6" s="59"/>
      <c r="O6" s="59"/>
      <c r="P6" s="59"/>
      <c r="Q6" s="3"/>
      <c r="R6" s="3"/>
      <c r="S6" s="3"/>
      <c r="T6" s="3"/>
      <c r="U6" s="3"/>
      <c r="V6" s="3"/>
      <c r="W6" s="3"/>
      <c r="X6" s="3"/>
      <c r="Y6" s="3"/>
      <c r="Z6" s="3"/>
      <c r="AA6" s="3"/>
      <c r="AB6" s="3"/>
      <c r="AC6" s="3"/>
      <c r="AD6" s="3"/>
      <c r="AE6" s="3"/>
      <c r="AF6" s="3"/>
      <c r="AG6" s="3"/>
      <c r="AH6" s="3"/>
      <c r="AI6" s="3"/>
      <c r="AJ6" s="3"/>
    </row>
    <row r="7" spans="1:36" ht="13.5" customHeight="1" x14ac:dyDescent="0.25">
      <c r="A7" s="60"/>
      <c r="B7" s="60"/>
      <c r="C7" s="60"/>
      <c r="D7" s="61"/>
      <c r="E7" s="61"/>
      <c r="F7" s="14"/>
      <c r="G7" s="61"/>
      <c r="H7" s="61"/>
      <c r="I7" s="14"/>
      <c r="J7" s="61"/>
      <c r="K7" s="61"/>
      <c r="L7" s="14"/>
      <c r="M7" s="14"/>
      <c r="N7" s="14"/>
      <c r="O7" s="14"/>
      <c r="P7" s="14"/>
      <c r="Q7" s="3"/>
      <c r="R7" s="3"/>
      <c r="S7" s="3"/>
      <c r="T7" s="3"/>
      <c r="U7" s="3"/>
      <c r="V7" s="3"/>
      <c r="W7" s="3"/>
      <c r="X7" s="3"/>
      <c r="Y7" s="3"/>
      <c r="Z7" s="3"/>
      <c r="AA7" s="3"/>
      <c r="AB7" s="3"/>
      <c r="AC7" s="3"/>
      <c r="AD7" s="3"/>
      <c r="AE7" s="3"/>
      <c r="AF7" s="3"/>
      <c r="AG7" s="3"/>
      <c r="AH7" s="3"/>
      <c r="AI7" s="3"/>
      <c r="AJ7" s="3"/>
    </row>
    <row r="8" spans="1:36" ht="13.5" customHeight="1" x14ac:dyDescent="0.25">
      <c r="A8" s="819" t="s">
        <v>283</v>
      </c>
      <c r="B8" s="672"/>
      <c r="C8" s="672"/>
      <c r="D8" s="672"/>
      <c r="E8" s="672"/>
      <c r="F8" s="672"/>
      <c r="G8" s="672"/>
      <c r="H8" s="672"/>
      <c r="I8" s="672"/>
      <c r="J8" s="672"/>
      <c r="K8" s="820"/>
      <c r="L8" s="821" t="s">
        <v>181</v>
      </c>
      <c r="M8" s="672"/>
      <c r="N8" s="672"/>
      <c r="O8" s="672"/>
      <c r="P8" s="673"/>
      <c r="Q8" s="3"/>
      <c r="R8" s="3"/>
      <c r="S8" s="3"/>
      <c r="T8" s="3"/>
      <c r="U8" s="3"/>
      <c r="V8" s="3"/>
      <c r="W8" s="3"/>
      <c r="X8" s="3"/>
      <c r="Y8" s="3"/>
      <c r="Z8" s="3"/>
      <c r="AA8" s="3"/>
      <c r="AB8" s="3"/>
      <c r="AC8" s="3"/>
      <c r="AD8" s="3"/>
      <c r="AE8" s="3"/>
      <c r="AF8" s="3"/>
      <c r="AG8" s="3"/>
      <c r="AH8" s="3"/>
      <c r="AI8" s="3"/>
      <c r="AJ8" s="3"/>
    </row>
    <row r="9" spans="1:36" ht="69" customHeight="1" x14ac:dyDescent="0.25">
      <c r="A9" s="62" t="s">
        <v>182</v>
      </c>
      <c r="B9" s="63" t="s">
        <v>183</v>
      </c>
      <c r="C9" s="63" t="s">
        <v>184</v>
      </c>
      <c r="D9" s="64" t="s">
        <v>185</v>
      </c>
      <c r="E9" s="63" t="s">
        <v>186</v>
      </c>
      <c r="F9" s="65" t="s">
        <v>187</v>
      </c>
      <c r="G9" s="63" t="s">
        <v>188</v>
      </c>
      <c r="H9" s="66" t="s">
        <v>189</v>
      </c>
      <c r="I9" s="67" t="s">
        <v>190</v>
      </c>
      <c r="J9" s="63" t="s">
        <v>191</v>
      </c>
      <c r="K9" s="68" t="s">
        <v>192</v>
      </c>
      <c r="L9" s="62" t="s">
        <v>193</v>
      </c>
      <c r="M9" s="64" t="s">
        <v>185</v>
      </c>
      <c r="N9" s="65" t="s">
        <v>187</v>
      </c>
      <c r="O9" s="66" t="s">
        <v>189</v>
      </c>
      <c r="P9" s="69" t="s">
        <v>190</v>
      </c>
      <c r="Q9" s="3"/>
      <c r="R9" s="3"/>
      <c r="S9" s="3"/>
      <c r="T9" s="3"/>
      <c r="U9" s="3"/>
      <c r="V9" s="3"/>
      <c r="W9" s="3"/>
      <c r="X9" s="3"/>
      <c r="Y9" s="3"/>
      <c r="Z9" s="3"/>
      <c r="AA9" s="3"/>
      <c r="AB9" s="3"/>
      <c r="AC9" s="3"/>
      <c r="AD9" s="3"/>
      <c r="AE9" s="3"/>
      <c r="AF9" s="3"/>
      <c r="AG9" s="3"/>
      <c r="AH9" s="3"/>
      <c r="AI9" s="3"/>
      <c r="AJ9" s="3"/>
    </row>
    <row r="10" spans="1:36" ht="15" customHeight="1" x14ac:dyDescent="0.25">
      <c r="A10" s="70"/>
      <c r="B10" s="71"/>
      <c r="C10" s="71"/>
      <c r="D10" s="72"/>
      <c r="E10" s="71"/>
      <c r="F10" s="73"/>
      <c r="G10" s="71"/>
      <c r="H10" s="74"/>
      <c r="I10" s="75">
        <f t="shared" ref="I10:I38" si="0">D10*F10*H10</f>
        <v>0</v>
      </c>
      <c r="J10" s="71"/>
      <c r="K10" s="76"/>
      <c r="L10" s="70"/>
      <c r="M10" s="72"/>
      <c r="N10" s="73"/>
      <c r="O10" s="74"/>
      <c r="P10" s="77">
        <f t="shared" ref="P10:P38" si="1">M10*N10*O10</f>
        <v>0</v>
      </c>
      <c r="Q10" s="3"/>
      <c r="R10" s="3"/>
      <c r="S10" s="3"/>
      <c r="T10" s="3"/>
      <c r="U10" s="3"/>
      <c r="V10" s="3"/>
      <c r="W10" s="3"/>
      <c r="X10" s="3"/>
      <c r="Y10" s="3"/>
      <c r="Z10" s="3"/>
      <c r="AA10" s="3"/>
      <c r="AB10" s="3"/>
      <c r="AC10" s="3"/>
      <c r="AD10" s="3"/>
      <c r="AE10" s="3"/>
      <c r="AF10" s="3"/>
      <c r="AG10" s="3"/>
      <c r="AH10" s="3"/>
      <c r="AI10" s="3"/>
      <c r="AJ10" s="3"/>
    </row>
    <row r="11" spans="1:36" ht="15" customHeight="1" x14ac:dyDescent="0.25">
      <c r="A11" s="78"/>
      <c r="B11" s="79"/>
      <c r="C11" s="79"/>
      <c r="D11" s="80"/>
      <c r="E11" s="79"/>
      <c r="F11" s="81"/>
      <c r="G11" s="79"/>
      <c r="H11" s="82"/>
      <c r="I11" s="83">
        <f t="shared" si="0"/>
        <v>0</v>
      </c>
      <c r="J11" s="79"/>
      <c r="K11" s="84"/>
      <c r="L11" s="78"/>
      <c r="M11" s="80"/>
      <c r="N11" s="81"/>
      <c r="O11" s="82"/>
      <c r="P11" s="85">
        <f t="shared" si="1"/>
        <v>0</v>
      </c>
      <c r="Q11" s="3"/>
      <c r="R11" s="3"/>
      <c r="S11" s="3"/>
      <c r="T11" s="3"/>
      <c r="U11" s="3"/>
      <c r="V11" s="3"/>
      <c r="W11" s="3"/>
      <c r="X11" s="3"/>
      <c r="Y11" s="3"/>
      <c r="Z11" s="3"/>
      <c r="AA11" s="3"/>
      <c r="AB11" s="3"/>
      <c r="AC11" s="3"/>
      <c r="AD11" s="3"/>
      <c r="AE11" s="3"/>
      <c r="AF11" s="3"/>
      <c r="AG11" s="3"/>
      <c r="AH11" s="3"/>
      <c r="AI11" s="3"/>
      <c r="AJ11" s="3"/>
    </row>
    <row r="12" spans="1:36" ht="15" customHeight="1" x14ac:dyDescent="0.25">
      <c r="A12" s="78"/>
      <c r="B12" s="79"/>
      <c r="C12" s="79"/>
      <c r="D12" s="80"/>
      <c r="E12" s="79"/>
      <c r="F12" s="81"/>
      <c r="G12" s="79"/>
      <c r="H12" s="82"/>
      <c r="I12" s="83">
        <f t="shared" si="0"/>
        <v>0</v>
      </c>
      <c r="J12" s="79"/>
      <c r="K12" s="84"/>
      <c r="L12" s="78"/>
      <c r="M12" s="80"/>
      <c r="N12" s="81"/>
      <c r="O12" s="82"/>
      <c r="P12" s="85">
        <f t="shared" si="1"/>
        <v>0</v>
      </c>
      <c r="Q12" s="3"/>
      <c r="R12" s="3"/>
      <c r="S12" s="3"/>
      <c r="T12" s="3"/>
      <c r="U12" s="3"/>
      <c r="V12" s="3"/>
      <c r="W12" s="3"/>
      <c r="X12" s="3"/>
      <c r="Y12" s="3"/>
      <c r="Z12" s="3"/>
      <c r="AA12" s="3"/>
      <c r="AB12" s="3"/>
      <c r="AC12" s="3"/>
      <c r="AD12" s="3"/>
      <c r="AE12" s="3"/>
      <c r="AF12" s="3"/>
      <c r="AG12" s="3"/>
      <c r="AH12" s="3"/>
      <c r="AI12" s="3"/>
      <c r="AJ12" s="3"/>
    </row>
    <row r="13" spans="1:36" ht="15" customHeight="1" x14ac:dyDescent="0.25">
      <c r="A13" s="78"/>
      <c r="B13" s="79"/>
      <c r="C13" s="79"/>
      <c r="D13" s="80"/>
      <c r="E13" s="79"/>
      <c r="F13" s="81"/>
      <c r="G13" s="79"/>
      <c r="H13" s="82"/>
      <c r="I13" s="83">
        <f t="shared" si="0"/>
        <v>0</v>
      </c>
      <c r="J13" s="79"/>
      <c r="K13" s="84"/>
      <c r="L13" s="78"/>
      <c r="M13" s="80"/>
      <c r="N13" s="81"/>
      <c r="O13" s="82"/>
      <c r="P13" s="85">
        <f t="shared" si="1"/>
        <v>0</v>
      </c>
      <c r="Q13" s="3"/>
      <c r="R13" s="3"/>
      <c r="S13" s="3"/>
      <c r="T13" s="3"/>
      <c r="U13" s="3"/>
      <c r="V13" s="3"/>
      <c r="W13" s="3"/>
      <c r="X13" s="3"/>
      <c r="Y13" s="3"/>
      <c r="Z13" s="3"/>
      <c r="AA13" s="3"/>
      <c r="AB13" s="3"/>
      <c r="AC13" s="3"/>
      <c r="AD13" s="3"/>
      <c r="AE13" s="3"/>
      <c r="AF13" s="3"/>
      <c r="AG13" s="3"/>
      <c r="AH13" s="3"/>
      <c r="AI13" s="3"/>
      <c r="AJ13" s="3"/>
    </row>
    <row r="14" spans="1:36" ht="15" customHeight="1" x14ac:dyDescent="0.45">
      <c r="A14" s="78"/>
      <c r="B14" s="79"/>
      <c r="C14" s="79"/>
      <c r="D14" s="80"/>
      <c r="E14" s="79"/>
      <c r="F14" s="81"/>
      <c r="G14" s="79"/>
      <c r="H14" s="82"/>
      <c r="I14" s="83">
        <f t="shared" si="0"/>
        <v>0</v>
      </c>
      <c r="J14" s="79"/>
      <c r="K14" s="84"/>
      <c r="L14" s="78"/>
      <c r="M14" s="80"/>
      <c r="N14" s="81"/>
      <c r="O14" s="82"/>
      <c r="P14" s="85">
        <f t="shared" si="1"/>
        <v>0</v>
      </c>
      <c r="Q14" s="86"/>
      <c r="R14" s="86"/>
      <c r="S14" s="86"/>
      <c r="T14" s="86"/>
      <c r="U14" s="86"/>
      <c r="V14" s="86"/>
      <c r="W14" s="86"/>
      <c r="X14" s="86"/>
      <c r="Y14" s="86"/>
      <c r="Z14" s="86"/>
      <c r="AA14" s="86"/>
      <c r="AB14" s="86"/>
      <c r="AC14" s="86"/>
      <c r="AD14" s="86"/>
      <c r="AE14" s="86"/>
      <c r="AF14" s="86"/>
      <c r="AG14" s="86"/>
      <c r="AH14" s="86"/>
      <c r="AI14" s="86"/>
      <c r="AJ14" s="86"/>
    </row>
    <row r="15" spans="1:36" ht="15" customHeight="1" x14ac:dyDescent="0.25">
      <c r="A15" s="78"/>
      <c r="B15" s="79"/>
      <c r="C15" s="79"/>
      <c r="D15" s="80"/>
      <c r="E15" s="79"/>
      <c r="F15" s="81"/>
      <c r="G15" s="79"/>
      <c r="H15" s="82"/>
      <c r="I15" s="83">
        <f t="shared" si="0"/>
        <v>0</v>
      </c>
      <c r="J15" s="79"/>
      <c r="K15" s="84"/>
      <c r="L15" s="78"/>
      <c r="M15" s="80"/>
      <c r="N15" s="81"/>
      <c r="O15" s="82"/>
      <c r="P15" s="85">
        <f t="shared" si="1"/>
        <v>0</v>
      </c>
      <c r="Q15" s="3"/>
      <c r="R15" s="3"/>
      <c r="S15" s="3"/>
      <c r="T15" s="3"/>
      <c r="U15" s="3"/>
      <c r="V15" s="3"/>
      <c r="W15" s="3"/>
      <c r="X15" s="3"/>
      <c r="Y15" s="3"/>
      <c r="Z15" s="3"/>
      <c r="AA15" s="3"/>
      <c r="AB15" s="3"/>
      <c r="AC15" s="3"/>
      <c r="AD15" s="3"/>
      <c r="AE15" s="3"/>
      <c r="AF15" s="3"/>
      <c r="AG15" s="3"/>
      <c r="AH15" s="3"/>
      <c r="AI15" s="3"/>
      <c r="AJ15" s="3"/>
    </row>
    <row r="16" spans="1:36" ht="15" customHeight="1" x14ac:dyDescent="0.25">
      <c r="A16" s="78"/>
      <c r="B16" s="79"/>
      <c r="C16" s="79"/>
      <c r="D16" s="80"/>
      <c r="E16" s="79"/>
      <c r="F16" s="81"/>
      <c r="G16" s="79"/>
      <c r="H16" s="82"/>
      <c r="I16" s="83">
        <f t="shared" si="0"/>
        <v>0</v>
      </c>
      <c r="J16" s="79"/>
      <c r="K16" s="84"/>
      <c r="L16" s="78"/>
      <c r="M16" s="80"/>
      <c r="N16" s="81"/>
      <c r="O16" s="82"/>
      <c r="P16" s="85">
        <f t="shared" si="1"/>
        <v>0</v>
      </c>
      <c r="Q16" s="3"/>
      <c r="R16" s="3"/>
      <c r="S16" s="3"/>
      <c r="T16" s="3"/>
      <c r="U16" s="3"/>
      <c r="V16" s="3"/>
      <c r="W16" s="3"/>
      <c r="X16" s="3"/>
      <c r="Y16" s="3"/>
      <c r="Z16" s="3"/>
      <c r="AA16" s="3"/>
      <c r="AB16" s="3"/>
      <c r="AC16" s="3"/>
      <c r="AD16" s="3"/>
      <c r="AE16" s="3"/>
      <c r="AF16" s="3"/>
      <c r="AG16" s="3"/>
      <c r="AH16" s="3"/>
      <c r="AI16" s="3"/>
      <c r="AJ16" s="3"/>
    </row>
    <row r="17" spans="1:36" ht="15" customHeight="1" x14ac:dyDescent="0.25">
      <c r="A17" s="78"/>
      <c r="B17" s="79"/>
      <c r="C17" s="79"/>
      <c r="D17" s="80"/>
      <c r="E17" s="79"/>
      <c r="F17" s="81"/>
      <c r="G17" s="79"/>
      <c r="H17" s="82"/>
      <c r="I17" s="83">
        <f t="shared" si="0"/>
        <v>0</v>
      </c>
      <c r="J17" s="79"/>
      <c r="K17" s="84"/>
      <c r="L17" s="78"/>
      <c r="M17" s="80"/>
      <c r="N17" s="81"/>
      <c r="O17" s="82"/>
      <c r="P17" s="85">
        <f t="shared" si="1"/>
        <v>0</v>
      </c>
      <c r="Q17" s="3"/>
      <c r="R17" s="3"/>
      <c r="S17" s="3"/>
      <c r="T17" s="3"/>
      <c r="U17" s="3"/>
      <c r="V17" s="3"/>
      <c r="W17" s="3"/>
      <c r="X17" s="3"/>
      <c r="Y17" s="3"/>
      <c r="Z17" s="3"/>
      <c r="AA17" s="3"/>
      <c r="AB17" s="3"/>
      <c r="AC17" s="3"/>
      <c r="AD17" s="3"/>
      <c r="AE17" s="3"/>
      <c r="AF17" s="3"/>
      <c r="AG17" s="3"/>
      <c r="AH17" s="3"/>
      <c r="AI17" s="3"/>
      <c r="AJ17" s="3"/>
    </row>
    <row r="18" spans="1:36" ht="15" customHeight="1" x14ac:dyDescent="0.25">
      <c r="A18" s="78"/>
      <c r="B18" s="79"/>
      <c r="C18" s="79"/>
      <c r="D18" s="80"/>
      <c r="E18" s="79"/>
      <c r="F18" s="81"/>
      <c r="G18" s="79"/>
      <c r="H18" s="82"/>
      <c r="I18" s="83">
        <f t="shared" si="0"/>
        <v>0</v>
      </c>
      <c r="J18" s="79"/>
      <c r="K18" s="84"/>
      <c r="L18" s="78"/>
      <c r="M18" s="80"/>
      <c r="N18" s="81"/>
      <c r="O18" s="82"/>
      <c r="P18" s="85">
        <f t="shared" si="1"/>
        <v>0</v>
      </c>
      <c r="Q18" s="3"/>
      <c r="R18" s="3"/>
      <c r="S18" s="3"/>
      <c r="T18" s="3"/>
      <c r="U18" s="3"/>
      <c r="V18" s="3"/>
      <c r="W18" s="3"/>
      <c r="X18" s="3"/>
      <c r="Y18" s="3"/>
      <c r="Z18" s="3"/>
      <c r="AA18" s="3"/>
      <c r="AB18" s="3"/>
      <c r="AC18" s="3"/>
      <c r="AD18" s="3"/>
      <c r="AE18" s="3"/>
      <c r="AF18" s="3"/>
      <c r="AG18" s="3"/>
      <c r="AH18" s="3"/>
      <c r="AI18" s="3"/>
      <c r="AJ18" s="3"/>
    </row>
    <row r="19" spans="1:36" ht="15" customHeight="1" x14ac:dyDescent="0.25">
      <c r="A19" s="78"/>
      <c r="B19" s="79"/>
      <c r="C19" s="79"/>
      <c r="D19" s="80"/>
      <c r="E19" s="79"/>
      <c r="F19" s="81"/>
      <c r="G19" s="79"/>
      <c r="H19" s="82"/>
      <c r="I19" s="83">
        <f t="shared" si="0"/>
        <v>0</v>
      </c>
      <c r="J19" s="79"/>
      <c r="K19" s="84"/>
      <c r="L19" s="78"/>
      <c r="M19" s="80"/>
      <c r="N19" s="81"/>
      <c r="O19" s="82"/>
      <c r="P19" s="85">
        <f t="shared" si="1"/>
        <v>0</v>
      </c>
      <c r="Q19" s="3"/>
      <c r="R19" s="3"/>
      <c r="S19" s="3"/>
      <c r="T19" s="3"/>
      <c r="U19" s="3"/>
      <c r="V19" s="3"/>
      <c r="W19" s="3"/>
      <c r="X19" s="3"/>
      <c r="Y19" s="3"/>
      <c r="Z19" s="3"/>
      <c r="AA19" s="3"/>
      <c r="AB19" s="3"/>
      <c r="AC19" s="3"/>
      <c r="AD19" s="3"/>
      <c r="AE19" s="3"/>
      <c r="AF19" s="3"/>
      <c r="AG19" s="3"/>
      <c r="AH19" s="3"/>
      <c r="AI19" s="3"/>
      <c r="AJ19" s="3"/>
    </row>
    <row r="20" spans="1:36" ht="15" customHeight="1" x14ac:dyDescent="0.25">
      <c r="A20" s="78"/>
      <c r="B20" s="79"/>
      <c r="C20" s="79"/>
      <c r="D20" s="80"/>
      <c r="E20" s="79"/>
      <c r="F20" s="81"/>
      <c r="G20" s="79"/>
      <c r="H20" s="82"/>
      <c r="I20" s="83">
        <f t="shared" si="0"/>
        <v>0</v>
      </c>
      <c r="J20" s="79"/>
      <c r="K20" s="84"/>
      <c r="L20" s="78"/>
      <c r="M20" s="80"/>
      <c r="N20" s="81"/>
      <c r="O20" s="82"/>
      <c r="P20" s="85">
        <f t="shared" si="1"/>
        <v>0</v>
      </c>
      <c r="Q20" s="3"/>
      <c r="R20" s="3"/>
      <c r="S20" s="3"/>
      <c r="T20" s="3"/>
      <c r="U20" s="3"/>
      <c r="V20" s="3"/>
      <c r="W20" s="3"/>
      <c r="X20" s="3"/>
      <c r="Y20" s="3"/>
      <c r="Z20" s="3"/>
      <c r="AA20" s="3"/>
      <c r="AB20" s="3"/>
      <c r="AC20" s="3"/>
      <c r="AD20" s="3"/>
      <c r="AE20" s="3"/>
      <c r="AF20" s="3"/>
      <c r="AG20" s="3"/>
      <c r="AH20" s="3"/>
      <c r="AI20" s="3"/>
      <c r="AJ20" s="3"/>
    </row>
    <row r="21" spans="1:36" ht="15" customHeight="1" x14ac:dyDescent="0.25">
      <c r="A21" s="78"/>
      <c r="B21" s="79"/>
      <c r="C21" s="79"/>
      <c r="D21" s="80"/>
      <c r="E21" s="79"/>
      <c r="F21" s="81"/>
      <c r="G21" s="79"/>
      <c r="H21" s="82"/>
      <c r="I21" s="83">
        <f t="shared" si="0"/>
        <v>0</v>
      </c>
      <c r="J21" s="79"/>
      <c r="K21" s="84"/>
      <c r="L21" s="78"/>
      <c r="M21" s="80"/>
      <c r="N21" s="81"/>
      <c r="O21" s="82"/>
      <c r="P21" s="85">
        <f t="shared" si="1"/>
        <v>0</v>
      </c>
      <c r="Q21" s="3"/>
      <c r="R21" s="3"/>
      <c r="S21" s="3"/>
      <c r="T21" s="3"/>
      <c r="U21" s="3"/>
      <c r="V21" s="3"/>
      <c r="W21" s="3"/>
      <c r="X21" s="3"/>
      <c r="Y21" s="3"/>
      <c r="Z21" s="3"/>
      <c r="AA21" s="3"/>
      <c r="AB21" s="3"/>
      <c r="AC21" s="3"/>
      <c r="AD21" s="3"/>
      <c r="AE21" s="3"/>
      <c r="AF21" s="3"/>
      <c r="AG21" s="3"/>
      <c r="AH21" s="3"/>
      <c r="AI21" s="3"/>
      <c r="AJ21" s="3"/>
    </row>
    <row r="22" spans="1:36" ht="15" customHeight="1" x14ac:dyDescent="0.25">
      <c r="A22" s="78"/>
      <c r="B22" s="79"/>
      <c r="C22" s="79"/>
      <c r="D22" s="80"/>
      <c r="E22" s="79"/>
      <c r="F22" s="81"/>
      <c r="G22" s="79"/>
      <c r="H22" s="82"/>
      <c r="I22" s="83">
        <f t="shared" si="0"/>
        <v>0</v>
      </c>
      <c r="J22" s="79"/>
      <c r="K22" s="84"/>
      <c r="L22" s="78"/>
      <c r="M22" s="80"/>
      <c r="N22" s="81"/>
      <c r="O22" s="82"/>
      <c r="P22" s="85">
        <f t="shared" si="1"/>
        <v>0</v>
      </c>
      <c r="Q22" s="3"/>
      <c r="R22" s="3"/>
      <c r="S22" s="3"/>
      <c r="T22" s="3"/>
      <c r="U22" s="3"/>
      <c r="V22" s="3"/>
      <c r="W22" s="3"/>
      <c r="X22" s="3"/>
      <c r="Y22" s="3"/>
      <c r="Z22" s="3"/>
      <c r="AA22" s="3"/>
      <c r="AB22" s="3"/>
      <c r="AC22" s="3"/>
      <c r="AD22" s="3"/>
      <c r="AE22" s="3"/>
      <c r="AF22" s="3"/>
      <c r="AG22" s="3"/>
      <c r="AH22" s="3"/>
      <c r="AI22" s="3"/>
      <c r="AJ22" s="3"/>
    </row>
    <row r="23" spans="1:36" ht="15" customHeight="1" x14ac:dyDescent="0.25">
      <c r="A23" s="78"/>
      <c r="B23" s="79"/>
      <c r="C23" s="79"/>
      <c r="D23" s="80"/>
      <c r="E23" s="79"/>
      <c r="F23" s="81"/>
      <c r="G23" s="79"/>
      <c r="H23" s="82"/>
      <c r="I23" s="83">
        <f t="shared" si="0"/>
        <v>0</v>
      </c>
      <c r="J23" s="79"/>
      <c r="K23" s="84"/>
      <c r="L23" s="78"/>
      <c r="M23" s="80"/>
      <c r="N23" s="81"/>
      <c r="O23" s="82"/>
      <c r="P23" s="85">
        <f t="shared" si="1"/>
        <v>0</v>
      </c>
      <c r="Q23" s="3"/>
      <c r="R23" s="3"/>
      <c r="S23" s="3"/>
      <c r="T23" s="3"/>
      <c r="U23" s="3"/>
      <c r="V23" s="3"/>
      <c r="W23" s="3"/>
      <c r="X23" s="3"/>
      <c r="Y23" s="3"/>
      <c r="Z23" s="3"/>
      <c r="AA23" s="3"/>
      <c r="AB23" s="3"/>
      <c r="AC23" s="3"/>
      <c r="AD23" s="3"/>
      <c r="AE23" s="3"/>
      <c r="AF23" s="3"/>
      <c r="AG23" s="3"/>
      <c r="AH23" s="3"/>
      <c r="AI23" s="3"/>
      <c r="AJ23" s="3"/>
    </row>
    <row r="24" spans="1:36" ht="15" customHeight="1" x14ac:dyDescent="0.25">
      <c r="A24" s="78"/>
      <c r="B24" s="79"/>
      <c r="C24" s="79"/>
      <c r="D24" s="80"/>
      <c r="E24" s="79"/>
      <c r="F24" s="81"/>
      <c r="G24" s="79"/>
      <c r="H24" s="82"/>
      <c r="I24" s="83">
        <f t="shared" si="0"/>
        <v>0</v>
      </c>
      <c r="J24" s="79"/>
      <c r="K24" s="84"/>
      <c r="L24" s="78"/>
      <c r="M24" s="80"/>
      <c r="N24" s="81"/>
      <c r="O24" s="82"/>
      <c r="P24" s="85">
        <f t="shared" si="1"/>
        <v>0</v>
      </c>
      <c r="Q24" s="3"/>
      <c r="R24" s="3"/>
      <c r="S24" s="3"/>
      <c r="T24" s="3"/>
      <c r="U24" s="3"/>
      <c r="V24" s="3"/>
      <c r="W24" s="3"/>
      <c r="X24" s="3"/>
      <c r="Y24" s="3"/>
      <c r="Z24" s="3"/>
      <c r="AA24" s="3"/>
      <c r="AB24" s="3"/>
      <c r="AC24" s="3"/>
      <c r="AD24" s="3"/>
      <c r="AE24" s="3"/>
      <c r="AF24" s="3"/>
      <c r="AG24" s="3"/>
      <c r="AH24" s="3"/>
      <c r="AI24" s="3"/>
      <c r="AJ24" s="3"/>
    </row>
    <row r="25" spans="1:36" ht="15" customHeight="1" x14ac:dyDescent="0.25">
      <c r="A25" s="78"/>
      <c r="B25" s="79"/>
      <c r="C25" s="79"/>
      <c r="D25" s="80"/>
      <c r="E25" s="79"/>
      <c r="F25" s="81"/>
      <c r="G25" s="79"/>
      <c r="H25" s="82"/>
      <c r="I25" s="83">
        <f t="shared" si="0"/>
        <v>0</v>
      </c>
      <c r="J25" s="79"/>
      <c r="K25" s="84"/>
      <c r="L25" s="78"/>
      <c r="M25" s="80"/>
      <c r="N25" s="81"/>
      <c r="O25" s="82"/>
      <c r="P25" s="85">
        <f t="shared" si="1"/>
        <v>0</v>
      </c>
      <c r="Q25" s="3"/>
      <c r="R25" s="3"/>
      <c r="S25" s="3"/>
      <c r="T25" s="3"/>
      <c r="U25" s="3"/>
      <c r="V25" s="3"/>
      <c r="W25" s="3"/>
      <c r="X25" s="3"/>
      <c r="Y25" s="3"/>
      <c r="Z25" s="3"/>
      <c r="AA25" s="3"/>
      <c r="AB25" s="3"/>
      <c r="AC25" s="3"/>
      <c r="AD25" s="3"/>
      <c r="AE25" s="3"/>
      <c r="AF25" s="3"/>
      <c r="AG25" s="3"/>
      <c r="AH25" s="3"/>
      <c r="AI25" s="3"/>
      <c r="AJ25" s="3"/>
    </row>
    <row r="26" spans="1:36" ht="15" customHeight="1" x14ac:dyDescent="0.25">
      <c r="A26" s="78"/>
      <c r="B26" s="79"/>
      <c r="C26" s="79"/>
      <c r="D26" s="80"/>
      <c r="E26" s="79"/>
      <c r="F26" s="81"/>
      <c r="G26" s="79"/>
      <c r="H26" s="82"/>
      <c r="I26" s="83">
        <f t="shared" si="0"/>
        <v>0</v>
      </c>
      <c r="J26" s="79"/>
      <c r="K26" s="84"/>
      <c r="L26" s="78"/>
      <c r="M26" s="80"/>
      <c r="N26" s="81"/>
      <c r="O26" s="82"/>
      <c r="P26" s="85">
        <f t="shared" si="1"/>
        <v>0</v>
      </c>
      <c r="Q26" s="3"/>
      <c r="R26" s="3"/>
      <c r="S26" s="3"/>
      <c r="T26" s="3"/>
      <c r="U26" s="3"/>
      <c r="V26" s="3"/>
      <c r="W26" s="3"/>
      <c r="X26" s="3"/>
      <c r="Y26" s="3"/>
      <c r="Z26" s="3"/>
      <c r="AA26" s="3"/>
      <c r="AB26" s="3"/>
      <c r="AC26" s="3"/>
      <c r="AD26" s="3"/>
      <c r="AE26" s="3"/>
      <c r="AF26" s="3"/>
      <c r="AG26" s="3"/>
      <c r="AH26" s="3"/>
      <c r="AI26" s="3"/>
      <c r="AJ26" s="3"/>
    </row>
    <row r="27" spans="1:36" ht="15" customHeight="1" x14ac:dyDescent="0.25">
      <c r="A27" s="78"/>
      <c r="B27" s="79"/>
      <c r="C27" s="79"/>
      <c r="D27" s="80"/>
      <c r="E27" s="79"/>
      <c r="F27" s="81"/>
      <c r="G27" s="79"/>
      <c r="H27" s="82"/>
      <c r="I27" s="83">
        <f t="shared" si="0"/>
        <v>0</v>
      </c>
      <c r="J27" s="79"/>
      <c r="K27" s="84"/>
      <c r="L27" s="78"/>
      <c r="M27" s="80"/>
      <c r="N27" s="81"/>
      <c r="O27" s="82"/>
      <c r="P27" s="85">
        <f t="shared" si="1"/>
        <v>0</v>
      </c>
      <c r="Q27" s="3"/>
      <c r="R27" s="3"/>
      <c r="S27" s="3"/>
      <c r="T27" s="3"/>
      <c r="U27" s="3"/>
      <c r="V27" s="3"/>
      <c r="W27" s="3"/>
      <c r="X27" s="3"/>
      <c r="Y27" s="3"/>
      <c r="Z27" s="3"/>
      <c r="AA27" s="3"/>
      <c r="AB27" s="3"/>
      <c r="AC27" s="3"/>
      <c r="AD27" s="3"/>
      <c r="AE27" s="3"/>
      <c r="AF27" s="3"/>
      <c r="AG27" s="3"/>
      <c r="AH27" s="3"/>
      <c r="AI27" s="3"/>
      <c r="AJ27" s="3"/>
    </row>
    <row r="28" spans="1:36" ht="15" customHeight="1" x14ac:dyDescent="0.25">
      <c r="A28" s="78"/>
      <c r="B28" s="79"/>
      <c r="C28" s="79"/>
      <c r="D28" s="80"/>
      <c r="E28" s="79"/>
      <c r="F28" s="81"/>
      <c r="G28" s="79"/>
      <c r="H28" s="82"/>
      <c r="I28" s="83">
        <f t="shared" si="0"/>
        <v>0</v>
      </c>
      <c r="J28" s="79"/>
      <c r="K28" s="84"/>
      <c r="L28" s="78"/>
      <c r="M28" s="80"/>
      <c r="N28" s="81"/>
      <c r="O28" s="82"/>
      <c r="P28" s="85">
        <f t="shared" si="1"/>
        <v>0</v>
      </c>
      <c r="Q28" s="3"/>
      <c r="R28" s="3"/>
      <c r="S28" s="3"/>
      <c r="T28" s="3"/>
      <c r="U28" s="3"/>
      <c r="V28" s="3"/>
      <c r="W28" s="3"/>
      <c r="X28" s="3"/>
      <c r="Y28" s="3"/>
      <c r="Z28" s="3"/>
      <c r="AA28" s="3"/>
      <c r="AB28" s="3"/>
      <c r="AC28" s="3"/>
      <c r="AD28" s="3"/>
      <c r="AE28" s="3"/>
      <c r="AF28" s="3"/>
      <c r="AG28" s="3"/>
      <c r="AH28" s="3"/>
      <c r="AI28" s="3"/>
      <c r="AJ28" s="3"/>
    </row>
    <row r="29" spans="1:36" ht="15" customHeight="1" x14ac:dyDescent="0.25">
      <c r="A29" s="78"/>
      <c r="B29" s="79"/>
      <c r="C29" s="79"/>
      <c r="D29" s="80"/>
      <c r="E29" s="79"/>
      <c r="F29" s="81"/>
      <c r="G29" s="79"/>
      <c r="H29" s="82"/>
      <c r="I29" s="83">
        <f t="shared" si="0"/>
        <v>0</v>
      </c>
      <c r="J29" s="79"/>
      <c r="K29" s="84"/>
      <c r="L29" s="78"/>
      <c r="M29" s="80"/>
      <c r="N29" s="81"/>
      <c r="O29" s="82"/>
      <c r="P29" s="85">
        <f t="shared" si="1"/>
        <v>0</v>
      </c>
      <c r="Q29" s="3"/>
      <c r="R29" s="3"/>
      <c r="S29" s="3"/>
      <c r="T29" s="3"/>
      <c r="U29" s="3"/>
      <c r="V29" s="3"/>
      <c r="W29" s="3"/>
      <c r="X29" s="3"/>
      <c r="Y29" s="3"/>
      <c r="Z29" s="3"/>
      <c r="AA29" s="3"/>
      <c r="AB29" s="3"/>
      <c r="AC29" s="3"/>
      <c r="AD29" s="3"/>
      <c r="AE29" s="3"/>
      <c r="AF29" s="3"/>
      <c r="AG29" s="3"/>
      <c r="AH29" s="3"/>
      <c r="AI29" s="3"/>
      <c r="AJ29" s="3"/>
    </row>
    <row r="30" spans="1:36" ht="15" customHeight="1" x14ac:dyDescent="0.25">
      <c r="A30" s="78"/>
      <c r="B30" s="79"/>
      <c r="C30" s="79"/>
      <c r="D30" s="80"/>
      <c r="E30" s="79"/>
      <c r="F30" s="81"/>
      <c r="G30" s="79"/>
      <c r="H30" s="82"/>
      <c r="I30" s="83">
        <f t="shared" si="0"/>
        <v>0</v>
      </c>
      <c r="J30" s="79"/>
      <c r="K30" s="84"/>
      <c r="L30" s="78"/>
      <c r="M30" s="80"/>
      <c r="N30" s="81"/>
      <c r="O30" s="82"/>
      <c r="P30" s="85">
        <f t="shared" si="1"/>
        <v>0</v>
      </c>
      <c r="Q30" s="3"/>
      <c r="R30" s="3"/>
      <c r="S30" s="3"/>
      <c r="T30" s="3"/>
      <c r="U30" s="3"/>
      <c r="V30" s="3"/>
      <c r="W30" s="3"/>
      <c r="X30" s="3"/>
      <c r="Y30" s="3"/>
      <c r="Z30" s="3"/>
      <c r="AA30" s="3"/>
      <c r="AB30" s="3"/>
      <c r="AC30" s="3"/>
      <c r="AD30" s="3"/>
      <c r="AE30" s="3"/>
      <c r="AF30" s="3"/>
      <c r="AG30" s="3"/>
      <c r="AH30" s="3"/>
      <c r="AI30" s="3"/>
      <c r="AJ30" s="3"/>
    </row>
    <row r="31" spans="1:36" ht="15" customHeight="1" x14ac:dyDescent="0.25">
      <c r="A31" s="78"/>
      <c r="B31" s="79"/>
      <c r="C31" s="79"/>
      <c r="D31" s="80"/>
      <c r="E31" s="79"/>
      <c r="F31" s="81"/>
      <c r="G31" s="79"/>
      <c r="H31" s="82"/>
      <c r="I31" s="83">
        <f t="shared" si="0"/>
        <v>0</v>
      </c>
      <c r="J31" s="79"/>
      <c r="K31" s="84"/>
      <c r="L31" s="78"/>
      <c r="M31" s="80"/>
      <c r="N31" s="81"/>
      <c r="O31" s="82"/>
      <c r="P31" s="85">
        <f t="shared" si="1"/>
        <v>0</v>
      </c>
      <c r="Q31" s="3"/>
      <c r="R31" s="3"/>
      <c r="S31" s="3"/>
      <c r="T31" s="3"/>
      <c r="U31" s="3"/>
      <c r="V31" s="3"/>
      <c r="W31" s="3"/>
      <c r="X31" s="3"/>
      <c r="Y31" s="3"/>
      <c r="Z31" s="3"/>
      <c r="AA31" s="3"/>
      <c r="AB31" s="3"/>
      <c r="AC31" s="3"/>
      <c r="AD31" s="3"/>
      <c r="AE31" s="3"/>
      <c r="AF31" s="3"/>
      <c r="AG31" s="3"/>
      <c r="AH31" s="3"/>
      <c r="AI31" s="3"/>
      <c r="AJ31" s="3"/>
    </row>
    <row r="32" spans="1:36" ht="15" customHeight="1" x14ac:dyDescent="0.25">
      <c r="A32" s="78"/>
      <c r="B32" s="79"/>
      <c r="C32" s="79"/>
      <c r="D32" s="80"/>
      <c r="E32" s="79"/>
      <c r="F32" s="81"/>
      <c r="G32" s="79"/>
      <c r="H32" s="82"/>
      <c r="I32" s="83">
        <f t="shared" si="0"/>
        <v>0</v>
      </c>
      <c r="J32" s="79"/>
      <c r="K32" s="84"/>
      <c r="L32" s="78"/>
      <c r="M32" s="80"/>
      <c r="N32" s="81"/>
      <c r="O32" s="82"/>
      <c r="P32" s="85">
        <f t="shared" si="1"/>
        <v>0</v>
      </c>
      <c r="Q32" s="3"/>
      <c r="R32" s="3"/>
      <c r="S32" s="3"/>
      <c r="T32" s="3"/>
      <c r="U32" s="3"/>
      <c r="V32" s="3"/>
      <c r="W32" s="3"/>
      <c r="X32" s="3"/>
      <c r="Y32" s="3"/>
      <c r="Z32" s="3"/>
      <c r="AA32" s="3"/>
      <c r="AB32" s="3"/>
      <c r="AC32" s="3"/>
      <c r="AD32" s="3"/>
      <c r="AE32" s="3"/>
      <c r="AF32" s="3"/>
      <c r="AG32" s="3"/>
      <c r="AH32" s="3"/>
      <c r="AI32" s="3"/>
      <c r="AJ32" s="3"/>
    </row>
    <row r="33" spans="1:36" ht="15" customHeight="1" x14ac:dyDescent="0.25">
      <c r="A33" s="78"/>
      <c r="B33" s="79"/>
      <c r="C33" s="79"/>
      <c r="D33" s="80"/>
      <c r="E33" s="79"/>
      <c r="F33" s="81"/>
      <c r="G33" s="79"/>
      <c r="H33" s="82"/>
      <c r="I33" s="83">
        <f t="shared" si="0"/>
        <v>0</v>
      </c>
      <c r="J33" s="79"/>
      <c r="K33" s="84"/>
      <c r="L33" s="78"/>
      <c r="M33" s="80"/>
      <c r="N33" s="81"/>
      <c r="O33" s="82"/>
      <c r="P33" s="85">
        <f t="shared" si="1"/>
        <v>0</v>
      </c>
      <c r="Q33" s="3"/>
      <c r="R33" s="3"/>
      <c r="S33" s="3"/>
      <c r="T33" s="3"/>
      <c r="U33" s="3"/>
      <c r="V33" s="3"/>
      <c r="W33" s="3"/>
      <c r="X33" s="3"/>
      <c r="Y33" s="3"/>
      <c r="Z33" s="3"/>
      <c r="AA33" s="3"/>
      <c r="AB33" s="3"/>
      <c r="AC33" s="3"/>
      <c r="AD33" s="3"/>
      <c r="AE33" s="3"/>
      <c r="AF33" s="3"/>
      <c r="AG33" s="3"/>
      <c r="AH33" s="3"/>
      <c r="AI33" s="3"/>
      <c r="AJ33" s="3"/>
    </row>
    <row r="34" spans="1:36" ht="15" customHeight="1" x14ac:dyDescent="0.25">
      <c r="A34" s="78"/>
      <c r="B34" s="79"/>
      <c r="C34" s="79"/>
      <c r="D34" s="80"/>
      <c r="E34" s="79"/>
      <c r="F34" s="81"/>
      <c r="G34" s="79"/>
      <c r="H34" s="82"/>
      <c r="I34" s="83">
        <f t="shared" si="0"/>
        <v>0</v>
      </c>
      <c r="J34" s="79"/>
      <c r="K34" s="84"/>
      <c r="L34" s="78"/>
      <c r="M34" s="80"/>
      <c r="N34" s="81"/>
      <c r="O34" s="82"/>
      <c r="P34" s="85">
        <f t="shared" si="1"/>
        <v>0</v>
      </c>
      <c r="Q34" s="3"/>
      <c r="R34" s="3"/>
      <c r="S34" s="3"/>
      <c r="T34" s="3"/>
      <c r="U34" s="3"/>
      <c r="V34" s="3"/>
      <c r="W34" s="3"/>
      <c r="X34" s="3"/>
      <c r="Y34" s="3"/>
      <c r="Z34" s="3"/>
      <c r="AA34" s="3"/>
      <c r="AB34" s="3"/>
      <c r="AC34" s="3"/>
      <c r="AD34" s="3"/>
      <c r="AE34" s="3"/>
      <c r="AF34" s="3"/>
      <c r="AG34" s="3"/>
      <c r="AH34" s="3"/>
      <c r="AI34" s="3"/>
      <c r="AJ34" s="3"/>
    </row>
    <row r="35" spans="1:36" ht="15" customHeight="1" x14ac:dyDescent="0.25">
      <c r="A35" s="78"/>
      <c r="B35" s="79"/>
      <c r="C35" s="79"/>
      <c r="D35" s="80"/>
      <c r="E35" s="79"/>
      <c r="F35" s="81"/>
      <c r="G35" s="79"/>
      <c r="H35" s="82"/>
      <c r="I35" s="83">
        <f t="shared" si="0"/>
        <v>0</v>
      </c>
      <c r="J35" s="79"/>
      <c r="K35" s="84"/>
      <c r="L35" s="78"/>
      <c r="M35" s="80"/>
      <c r="N35" s="81"/>
      <c r="O35" s="82"/>
      <c r="P35" s="85">
        <f t="shared" si="1"/>
        <v>0</v>
      </c>
      <c r="Q35" s="3"/>
      <c r="R35" s="3"/>
      <c r="S35" s="3"/>
      <c r="T35" s="3"/>
      <c r="U35" s="3"/>
      <c r="V35" s="3"/>
      <c r="W35" s="3"/>
      <c r="X35" s="3"/>
      <c r="Y35" s="3"/>
      <c r="Z35" s="3"/>
      <c r="AA35" s="3"/>
      <c r="AB35" s="3"/>
      <c r="AC35" s="3"/>
      <c r="AD35" s="3"/>
      <c r="AE35" s="3"/>
      <c r="AF35" s="3"/>
      <c r="AG35" s="3"/>
      <c r="AH35" s="3"/>
      <c r="AI35" s="3"/>
      <c r="AJ35" s="3"/>
    </row>
    <row r="36" spans="1:36" ht="15" customHeight="1" x14ac:dyDescent="0.25">
      <c r="A36" s="78"/>
      <c r="B36" s="79"/>
      <c r="C36" s="79"/>
      <c r="D36" s="80"/>
      <c r="E36" s="79"/>
      <c r="F36" s="81"/>
      <c r="G36" s="79"/>
      <c r="H36" s="82"/>
      <c r="I36" s="83">
        <f t="shared" si="0"/>
        <v>0</v>
      </c>
      <c r="J36" s="79"/>
      <c r="K36" s="84"/>
      <c r="L36" s="78"/>
      <c r="M36" s="80"/>
      <c r="N36" s="81"/>
      <c r="O36" s="82"/>
      <c r="P36" s="85">
        <f t="shared" si="1"/>
        <v>0</v>
      </c>
      <c r="Q36" s="3"/>
      <c r="R36" s="3"/>
      <c r="S36" s="3"/>
      <c r="T36" s="3"/>
      <c r="U36" s="3"/>
      <c r="V36" s="3"/>
      <c r="W36" s="3"/>
      <c r="X36" s="3"/>
      <c r="Y36" s="3"/>
      <c r="Z36" s="3"/>
      <c r="AA36" s="3"/>
      <c r="AB36" s="3"/>
      <c r="AC36" s="3"/>
      <c r="AD36" s="3"/>
      <c r="AE36" s="3"/>
      <c r="AF36" s="3"/>
      <c r="AG36" s="3"/>
      <c r="AH36" s="3"/>
      <c r="AI36" s="3"/>
      <c r="AJ36" s="3"/>
    </row>
    <row r="37" spans="1:36" ht="15" customHeight="1" x14ac:dyDescent="0.25">
      <c r="A37" s="78"/>
      <c r="B37" s="79"/>
      <c r="C37" s="79"/>
      <c r="D37" s="80"/>
      <c r="E37" s="79"/>
      <c r="F37" s="81"/>
      <c r="G37" s="79"/>
      <c r="H37" s="82"/>
      <c r="I37" s="83">
        <f t="shared" si="0"/>
        <v>0</v>
      </c>
      <c r="J37" s="79"/>
      <c r="K37" s="84"/>
      <c r="L37" s="78"/>
      <c r="M37" s="80"/>
      <c r="N37" s="81"/>
      <c r="O37" s="82"/>
      <c r="P37" s="85">
        <f t="shared" si="1"/>
        <v>0</v>
      </c>
      <c r="Q37" s="3"/>
      <c r="R37" s="3"/>
      <c r="S37" s="3"/>
      <c r="T37" s="3"/>
      <c r="U37" s="3"/>
      <c r="V37" s="3"/>
      <c r="W37" s="3"/>
      <c r="X37" s="3"/>
      <c r="Y37" s="3"/>
      <c r="Z37" s="3"/>
      <c r="AA37" s="3"/>
      <c r="AB37" s="3"/>
      <c r="AC37" s="3"/>
      <c r="AD37" s="3"/>
      <c r="AE37" s="3"/>
      <c r="AF37" s="3"/>
      <c r="AG37" s="3"/>
      <c r="AH37" s="3"/>
      <c r="AI37" s="3"/>
      <c r="AJ37" s="3"/>
    </row>
    <row r="38" spans="1:36" ht="15" customHeight="1" x14ac:dyDescent="0.25">
      <c r="A38" s="90"/>
      <c r="B38" s="92"/>
      <c r="C38" s="92"/>
      <c r="D38" s="93"/>
      <c r="E38" s="92"/>
      <c r="F38" s="94"/>
      <c r="G38" s="92"/>
      <c r="H38" s="96"/>
      <c r="I38" s="98">
        <f t="shared" si="0"/>
        <v>0</v>
      </c>
      <c r="J38" s="92"/>
      <c r="K38" s="99"/>
      <c r="L38" s="90"/>
      <c r="M38" s="93"/>
      <c r="N38" s="94"/>
      <c r="O38" s="96"/>
      <c r="P38" s="100">
        <f t="shared" si="1"/>
        <v>0</v>
      </c>
      <c r="Q38" s="3"/>
      <c r="R38" s="3"/>
      <c r="S38" s="3"/>
      <c r="T38" s="3"/>
      <c r="U38" s="3"/>
      <c r="V38" s="3"/>
      <c r="W38" s="3"/>
      <c r="X38" s="3"/>
      <c r="Y38" s="3"/>
      <c r="Z38" s="3"/>
      <c r="AA38" s="3"/>
      <c r="AB38" s="3"/>
      <c r="AC38" s="3"/>
      <c r="AD38" s="3"/>
      <c r="AE38" s="3"/>
      <c r="AF38" s="3"/>
      <c r="AG38" s="3"/>
      <c r="AH38" s="3"/>
      <c r="AI38" s="3"/>
      <c r="AJ38" s="3"/>
    </row>
    <row r="39" spans="1:3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spans="1:3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spans="1:3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spans="1:3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spans="1:3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spans="1:3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spans="1:3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spans="1:3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spans="1:3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spans="1:3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spans="1:3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spans="1:3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spans="1:3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spans="1:3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spans="1:3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mergeCells count="17">
    <mergeCell ref="B6:J6"/>
    <mergeCell ref="A8:K8"/>
    <mergeCell ref="L8:P8"/>
    <mergeCell ref="B3:D3"/>
    <mergeCell ref="B4:D4"/>
    <mergeCell ref="E4:G4"/>
    <mergeCell ref="H4:J4"/>
    <mergeCell ref="L4:P4"/>
    <mergeCell ref="B5:J5"/>
    <mergeCell ref="L5:P5"/>
    <mergeCell ref="B2:D2"/>
    <mergeCell ref="E2:G2"/>
    <mergeCell ref="H2:J2"/>
    <mergeCell ref="L2:P2"/>
    <mergeCell ref="E3:G3"/>
    <mergeCell ref="H3:J3"/>
    <mergeCell ref="L3:P3"/>
  </mergeCells>
  <printOptions horizontalCentered="1"/>
  <pageMargins left="0.7" right="0.7" top="0.75" bottom="0.75" header="0" footer="0"/>
  <pageSetup scale="81" orientation="landscape" r:id="rId1"/>
  <headerFooter>
    <oddHeader>&amp;CPFMEA-Process Failure Modes Effects Analysis</oddHeader>
    <oddFooter>&amp;L 1AF0003 &amp;A&amp;CFF0000Printed Copy Uncontrolled.  
&amp;RRev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Y1000"/>
  <sheetViews>
    <sheetView showGridLines="0" zoomScaleNormal="100" workbookViewId="0">
      <selection activeCell="K12" sqref="K12"/>
    </sheetView>
  </sheetViews>
  <sheetFormatPr defaultColWidth="12.625" defaultRowHeight="15" customHeight="1" x14ac:dyDescent="0.2"/>
  <cols>
    <col min="1" max="1" width="17.875" customWidth="1"/>
    <col min="2" max="9" width="4.625" customWidth="1"/>
    <col min="10" max="10" width="16.875" customWidth="1"/>
    <col min="11" max="11" width="34.375" customWidth="1"/>
    <col min="12" max="12" width="8" customWidth="1"/>
    <col min="13" max="13" width="3.75" customWidth="1"/>
    <col min="14" max="14" width="13.75" customWidth="1"/>
    <col min="15" max="19" width="4.625" customWidth="1"/>
    <col min="20" max="20" width="8" customWidth="1"/>
    <col min="21" max="21" width="2.625" customWidth="1"/>
    <col min="22" max="22" width="18.5" customWidth="1"/>
    <col min="23" max="27" width="9.375" customWidth="1"/>
    <col min="28" max="31" width="8" customWidth="1"/>
    <col min="32" max="32" width="13.375" customWidth="1"/>
    <col min="33" max="51" width="1.875" customWidth="1"/>
  </cols>
  <sheetData>
    <row r="1" spans="1:51" ht="93" customHeight="1" x14ac:dyDescent="0.25">
      <c r="A1" s="88" t="s">
        <v>196</v>
      </c>
      <c r="B1" s="835" t="s">
        <v>284</v>
      </c>
      <c r="C1" s="669"/>
      <c r="D1" s="669"/>
      <c r="E1" s="669"/>
      <c r="F1" s="669"/>
      <c r="G1" s="669"/>
      <c r="H1" s="669"/>
      <c r="I1" s="670"/>
      <c r="J1" s="88" t="s">
        <v>196</v>
      </c>
      <c r="K1" s="88" t="s">
        <v>285</v>
      </c>
      <c r="L1" s="88" t="s">
        <v>198</v>
      </c>
      <c r="M1" s="139"/>
      <c r="N1" s="91" t="s">
        <v>199</v>
      </c>
      <c r="O1" s="836" t="s">
        <v>286</v>
      </c>
      <c r="P1" s="669"/>
      <c r="Q1" s="669"/>
      <c r="R1" s="669"/>
      <c r="S1" s="670"/>
      <c r="T1" s="91" t="s">
        <v>198</v>
      </c>
      <c r="U1" s="104"/>
      <c r="V1" s="97" t="s">
        <v>202</v>
      </c>
      <c r="W1" s="830" t="s">
        <v>287</v>
      </c>
      <c r="X1" s="669"/>
      <c r="Y1" s="669"/>
      <c r="Z1" s="669"/>
      <c r="AA1" s="670"/>
      <c r="AB1" s="830" t="s">
        <v>204</v>
      </c>
      <c r="AC1" s="669"/>
      <c r="AD1" s="670"/>
      <c r="AE1" s="97" t="s">
        <v>198</v>
      </c>
      <c r="AF1" s="3"/>
      <c r="AG1" s="3"/>
      <c r="AH1" s="3"/>
      <c r="AI1" s="3"/>
      <c r="AJ1" s="3"/>
      <c r="AK1" s="3"/>
      <c r="AL1" s="3"/>
      <c r="AM1" s="3"/>
      <c r="AN1" s="3"/>
      <c r="AO1" s="3"/>
      <c r="AP1" s="3"/>
      <c r="AQ1" s="3"/>
      <c r="AR1" s="3"/>
      <c r="AS1" s="3"/>
      <c r="AT1" s="3"/>
      <c r="AU1" s="3"/>
      <c r="AV1" s="3"/>
      <c r="AW1" s="3"/>
      <c r="AX1" s="3"/>
      <c r="AY1" s="3"/>
    </row>
    <row r="2" spans="1:51" ht="93" customHeight="1" x14ac:dyDescent="0.25">
      <c r="A2" s="865" t="s">
        <v>205</v>
      </c>
      <c r="B2" s="866" t="s">
        <v>206</v>
      </c>
      <c r="C2" s="669"/>
      <c r="D2" s="669"/>
      <c r="E2" s="669"/>
      <c r="F2" s="669"/>
      <c r="G2" s="669"/>
      <c r="H2" s="669"/>
      <c r="I2" s="670"/>
      <c r="J2" s="865" t="s">
        <v>288</v>
      </c>
      <c r="K2" s="143" t="s">
        <v>289</v>
      </c>
      <c r="L2" s="144">
        <v>10</v>
      </c>
      <c r="M2" s="139"/>
      <c r="N2" s="145" t="s">
        <v>207</v>
      </c>
      <c r="O2" s="866" t="s">
        <v>209</v>
      </c>
      <c r="P2" s="669"/>
      <c r="Q2" s="669"/>
      <c r="R2" s="669"/>
      <c r="S2" s="670"/>
      <c r="T2" s="144">
        <v>10</v>
      </c>
      <c r="U2" s="104"/>
      <c r="V2" s="143" t="s">
        <v>210</v>
      </c>
      <c r="W2" s="866" t="s">
        <v>290</v>
      </c>
      <c r="X2" s="669"/>
      <c r="Y2" s="669"/>
      <c r="Z2" s="669"/>
      <c r="AA2" s="670"/>
      <c r="AB2" s="866" t="s">
        <v>212</v>
      </c>
      <c r="AC2" s="669"/>
      <c r="AD2" s="670"/>
      <c r="AE2" s="146">
        <v>10</v>
      </c>
      <c r="AF2" s="3"/>
      <c r="AG2" s="3"/>
      <c r="AH2" s="3"/>
      <c r="AI2" s="3"/>
      <c r="AJ2" s="3"/>
      <c r="AK2" s="3"/>
      <c r="AL2" s="3"/>
      <c r="AM2" s="3"/>
      <c r="AN2" s="3"/>
      <c r="AO2" s="3"/>
      <c r="AP2" s="3"/>
      <c r="AQ2" s="3"/>
      <c r="AR2" s="3"/>
      <c r="AS2" s="3"/>
      <c r="AT2" s="3"/>
      <c r="AU2" s="3"/>
      <c r="AV2" s="3"/>
      <c r="AW2" s="3"/>
      <c r="AX2" s="3"/>
      <c r="AY2" s="3"/>
    </row>
    <row r="3" spans="1:51" ht="93" customHeight="1" x14ac:dyDescent="0.25">
      <c r="A3" s="833"/>
      <c r="B3" s="866" t="s">
        <v>213</v>
      </c>
      <c r="C3" s="669"/>
      <c r="D3" s="669"/>
      <c r="E3" s="669"/>
      <c r="F3" s="669"/>
      <c r="G3" s="669"/>
      <c r="H3" s="669"/>
      <c r="I3" s="670"/>
      <c r="J3" s="833"/>
      <c r="K3" s="143" t="s">
        <v>291</v>
      </c>
      <c r="L3" s="144">
        <v>9</v>
      </c>
      <c r="M3" s="139"/>
      <c r="N3" s="867" t="s">
        <v>214</v>
      </c>
      <c r="O3" s="866" t="s">
        <v>292</v>
      </c>
      <c r="P3" s="669"/>
      <c r="Q3" s="669"/>
      <c r="R3" s="669"/>
      <c r="S3" s="670"/>
      <c r="T3" s="144">
        <v>9</v>
      </c>
      <c r="U3" s="104"/>
      <c r="V3" s="143" t="s">
        <v>217</v>
      </c>
      <c r="W3" s="866" t="s">
        <v>293</v>
      </c>
      <c r="X3" s="669"/>
      <c r="Y3" s="669"/>
      <c r="Z3" s="669"/>
      <c r="AA3" s="670"/>
      <c r="AB3" s="866" t="s">
        <v>219</v>
      </c>
      <c r="AC3" s="669"/>
      <c r="AD3" s="670"/>
      <c r="AE3" s="146">
        <v>9</v>
      </c>
      <c r="AF3" s="3"/>
      <c r="AG3" s="3"/>
      <c r="AH3" s="3"/>
      <c r="AI3" s="3"/>
      <c r="AJ3" s="3"/>
      <c r="AK3" s="3"/>
      <c r="AL3" s="3"/>
      <c r="AM3" s="3"/>
      <c r="AN3" s="3"/>
      <c r="AO3" s="3"/>
      <c r="AP3" s="3"/>
      <c r="AQ3" s="3"/>
      <c r="AR3" s="3"/>
      <c r="AS3" s="3"/>
      <c r="AT3" s="3"/>
      <c r="AU3" s="3"/>
      <c r="AV3" s="3"/>
      <c r="AW3" s="3"/>
      <c r="AX3" s="3"/>
      <c r="AY3" s="3"/>
    </row>
    <row r="4" spans="1:51" ht="93" customHeight="1" x14ac:dyDescent="0.25">
      <c r="A4" s="865" t="s">
        <v>220</v>
      </c>
      <c r="B4" s="866" t="s">
        <v>221</v>
      </c>
      <c r="C4" s="669"/>
      <c r="D4" s="669"/>
      <c r="E4" s="669"/>
      <c r="F4" s="669"/>
      <c r="G4" s="669"/>
      <c r="H4" s="669"/>
      <c r="I4" s="670"/>
      <c r="J4" s="143" t="s">
        <v>295</v>
      </c>
      <c r="K4" s="143" t="s">
        <v>296</v>
      </c>
      <c r="L4" s="144">
        <v>8</v>
      </c>
      <c r="M4" s="139"/>
      <c r="N4" s="832"/>
      <c r="O4" s="866" t="s">
        <v>223</v>
      </c>
      <c r="P4" s="669"/>
      <c r="Q4" s="669"/>
      <c r="R4" s="669"/>
      <c r="S4" s="670"/>
      <c r="T4" s="144">
        <v>8</v>
      </c>
      <c r="U4" s="104"/>
      <c r="V4" s="143" t="s">
        <v>297</v>
      </c>
      <c r="W4" s="866" t="s">
        <v>298</v>
      </c>
      <c r="X4" s="669"/>
      <c r="Y4" s="669"/>
      <c r="Z4" s="669"/>
      <c r="AA4" s="670"/>
      <c r="AB4" s="866" t="s">
        <v>226</v>
      </c>
      <c r="AC4" s="669"/>
      <c r="AD4" s="670"/>
      <c r="AE4" s="146">
        <v>8</v>
      </c>
      <c r="AF4" s="3"/>
      <c r="AG4" s="3"/>
      <c r="AH4" s="3"/>
      <c r="AI4" s="3"/>
      <c r="AJ4" s="3"/>
      <c r="AK4" s="3"/>
      <c r="AL4" s="3"/>
      <c r="AM4" s="3"/>
      <c r="AN4" s="3"/>
      <c r="AO4" s="3"/>
      <c r="AP4" s="3"/>
      <c r="AQ4" s="3"/>
      <c r="AR4" s="3"/>
      <c r="AS4" s="3"/>
      <c r="AT4" s="3"/>
      <c r="AU4" s="3"/>
      <c r="AV4" s="3"/>
      <c r="AW4" s="3"/>
      <c r="AX4" s="3"/>
      <c r="AY4" s="3"/>
    </row>
    <row r="5" spans="1:51" ht="93" customHeight="1" x14ac:dyDescent="0.25">
      <c r="A5" s="833"/>
      <c r="B5" s="866" t="s">
        <v>227</v>
      </c>
      <c r="C5" s="669"/>
      <c r="D5" s="669"/>
      <c r="E5" s="669"/>
      <c r="F5" s="669"/>
      <c r="G5" s="669"/>
      <c r="H5" s="669"/>
      <c r="I5" s="670"/>
      <c r="J5" s="143" t="s">
        <v>300</v>
      </c>
      <c r="K5" s="143" t="s">
        <v>301</v>
      </c>
      <c r="L5" s="144">
        <v>7</v>
      </c>
      <c r="M5" s="139"/>
      <c r="N5" s="833"/>
      <c r="O5" s="866" t="s">
        <v>302</v>
      </c>
      <c r="P5" s="669"/>
      <c r="Q5" s="669"/>
      <c r="R5" s="669"/>
      <c r="S5" s="670"/>
      <c r="T5" s="144">
        <v>7</v>
      </c>
      <c r="U5" s="104"/>
      <c r="V5" s="143" t="s">
        <v>303</v>
      </c>
      <c r="W5" s="866" t="s">
        <v>304</v>
      </c>
      <c r="X5" s="669"/>
      <c r="Y5" s="669"/>
      <c r="Z5" s="669"/>
      <c r="AA5" s="670"/>
      <c r="AB5" s="866" t="s">
        <v>232</v>
      </c>
      <c r="AC5" s="669"/>
      <c r="AD5" s="670"/>
      <c r="AE5" s="146">
        <v>7</v>
      </c>
      <c r="AF5" s="3"/>
      <c r="AG5" s="3"/>
      <c r="AH5" s="3"/>
      <c r="AI5" s="3"/>
      <c r="AJ5" s="3"/>
      <c r="AK5" s="3"/>
      <c r="AL5" s="3"/>
      <c r="AM5" s="3"/>
      <c r="AN5" s="3"/>
      <c r="AO5" s="3"/>
      <c r="AP5" s="3"/>
      <c r="AQ5" s="3"/>
      <c r="AR5" s="3"/>
      <c r="AS5" s="3"/>
      <c r="AT5" s="3"/>
      <c r="AU5" s="3"/>
      <c r="AV5" s="3"/>
      <c r="AW5" s="3"/>
      <c r="AX5" s="3"/>
      <c r="AY5" s="3"/>
    </row>
    <row r="6" spans="1:51" ht="93" customHeight="1" x14ac:dyDescent="0.25">
      <c r="A6" s="865" t="s">
        <v>233</v>
      </c>
      <c r="B6" s="866" t="s">
        <v>234</v>
      </c>
      <c r="C6" s="669"/>
      <c r="D6" s="669"/>
      <c r="E6" s="669"/>
      <c r="F6" s="669"/>
      <c r="G6" s="669"/>
      <c r="H6" s="669"/>
      <c r="I6" s="670"/>
      <c r="J6" s="865" t="s">
        <v>305</v>
      </c>
      <c r="K6" s="143" t="s">
        <v>306</v>
      </c>
      <c r="L6" s="144">
        <v>6</v>
      </c>
      <c r="M6" s="139"/>
      <c r="N6" s="867" t="s">
        <v>235</v>
      </c>
      <c r="O6" s="866" t="s">
        <v>237</v>
      </c>
      <c r="P6" s="669"/>
      <c r="Q6" s="669"/>
      <c r="R6" s="669"/>
      <c r="S6" s="670"/>
      <c r="T6" s="144">
        <v>6</v>
      </c>
      <c r="U6" s="104"/>
      <c r="V6" s="143" t="s">
        <v>297</v>
      </c>
      <c r="W6" s="866" t="s">
        <v>307</v>
      </c>
      <c r="X6" s="669"/>
      <c r="Y6" s="669"/>
      <c r="Z6" s="669"/>
      <c r="AA6" s="670"/>
      <c r="AB6" s="866" t="s">
        <v>239</v>
      </c>
      <c r="AC6" s="669"/>
      <c r="AD6" s="670"/>
      <c r="AE6" s="146">
        <v>6</v>
      </c>
      <c r="AF6" s="3"/>
      <c r="AG6" s="3"/>
      <c r="AH6" s="3"/>
      <c r="AI6" s="3"/>
      <c r="AJ6" s="3"/>
      <c r="AK6" s="3"/>
      <c r="AL6" s="3"/>
      <c r="AM6" s="3"/>
      <c r="AN6" s="3"/>
      <c r="AO6" s="3"/>
      <c r="AP6" s="3"/>
      <c r="AQ6" s="3"/>
      <c r="AR6" s="3"/>
      <c r="AS6" s="3"/>
      <c r="AT6" s="3"/>
      <c r="AU6" s="3"/>
      <c r="AV6" s="3"/>
      <c r="AW6" s="3"/>
      <c r="AX6" s="3"/>
      <c r="AY6" s="3"/>
    </row>
    <row r="7" spans="1:51" ht="93" customHeight="1" x14ac:dyDescent="0.25">
      <c r="A7" s="833"/>
      <c r="B7" s="866" t="s">
        <v>240</v>
      </c>
      <c r="C7" s="669"/>
      <c r="D7" s="669"/>
      <c r="E7" s="669"/>
      <c r="F7" s="669"/>
      <c r="G7" s="669"/>
      <c r="H7" s="669"/>
      <c r="I7" s="670"/>
      <c r="J7" s="833"/>
      <c r="K7" s="143" t="s">
        <v>309</v>
      </c>
      <c r="L7" s="144">
        <v>5</v>
      </c>
      <c r="M7" s="139"/>
      <c r="N7" s="832"/>
      <c r="O7" s="866" t="s">
        <v>242</v>
      </c>
      <c r="P7" s="669"/>
      <c r="Q7" s="669"/>
      <c r="R7" s="669"/>
      <c r="S7" s="670"/>
      <c r="T7" s="144">
        <v>5</v>
      </c>
      <c r="U7" s="104"/>
      <c r="V7" s="143" t="s">
        <v>303</v>
      </c>
      <c r="W7" s="866" t="s">
        <v>312</v>
      </c>
      <c r="X7" s="669"/>
      <c r="Y7" s="669"/>
      <c r="Z7" s="669"/>
      <c r="AA7" s="670"/>
      <c r="AB7" s="866" t="s">
        <v>235</v>
      </c>
      <c r="AC7" s="669"/>
      <c r="AD7" s="670"/>
      <c r="AE7" s="146">
        <v>5</v>
      </c>
      <c r="AF7" s="3"/>
      <c r="AG7" s="3"/>
      <c r="AH7" s="3"/>
      <c r="AI7" s="3"/>
      <c r="AJ7" s="3"/>
      <c r="AK7" s="3"/>
      <c r="AL7" s="3"/>
      <c r="AM7" s="3"/>
      <c r="AN7" s="3"/>
      <c r="AO7" s="3"/>
      <c r="AP7" s="3"/>
      <c r="AQ7" s="3"/>
      <c r="AR7" s="3"/>
      <c r="AS7" s="3"/>
      <c r="AT7" s="3"/>
      <c r="AU7" s="3"/>
      <c r="AV7" s="3"/>
      <c r="AW7" s="3"/>
      <c r="AX7" s="3"/>
      <c r="AY7" s="3"/>
    </row>
    <row r="8" spans="1:51" ht="93" customHeight="1" x14ac:dyDescent="0.25">
      <c r="A8" s="865" t="s">
        <v>246</v>
      </c>
      <c r="B8" s="866" t="s">
        <v>247</v>
      </c>
      <c r="C8" s="669"/>
      <c r="D8" s="669"/>
      <c r="E8" s="669"/>
      <c r="F8" s="669"/>
      <c r="G8" s="669"/>
      <c r="H8" s="669"/>
      <c r="I8" s="670"/>
      <c r="J8" s="865" t="s">
        <v>305</v>
      </c>
      <c r="K8" s="143" t="s">
        <v>313</v>
      </c>
      <c r="L8" s="144">
        <v>4</v>
      </c>
      <c r="M8" s="139"/>
      <c r="N8" s="833"/>
      <c r="O8" s="866" t="s">
        <v>314</v>
      </c>
      <c r="P8" s="669"/>
      <c r="Q8" s="669"/>
      <c r="R8" s="669"/>
      <c r="S8" s="670"/>
      <c r="T8" s="144">
        <v>4</v>
      </c>
      <c r="U8" s="104"/>
      <c r="V8" s="143" t="s">
        <v>297</v>
      </c>
      <c r="W8" s="866" t="s">
        <v>316</v>
      </c>
      <c r="X8" s="669"/>
      <c r="Y8" s="669"/>
      <c r="Z8" s="669"/>
      <c r="AA8" s="670"/>
      <c r="AB8" s="866" t="s">
        <v>251</v>
      </c>
      <c r="AC8" s="669"/>
      <c r="AD8" s="670"/>
      <c r="AE8" s="146">
        <v>4</v>
      </c>
      <c r="AF8" s="3"/>
      <c r="AG8" s="3"/>
      <c r="AH8" s="3"/>
      <c r="AI8" s="3"/>
      <c r="AJ8" s="3"/>
      <c r="AK8" s="3"/>
      <c r="AL8" s="3"/>
      <c r="AM8" s="3"/>
      <c r="AN8" s="3"/>
      <c r="AO8" s="3"/>
      <c r="AP8" s="3"/>
      <c r="AQ8" s="3"/>
      <c r="AR8" s="3"/>
      <c r="AS8" s="3"/>
      <c r="AT8" s="3"/>
      <c r="AU8" s="3"/>
      <c r="AV8" s="3"/>
      <c r="AW8" s="3"/>
      <c r="AX8" s="3"/>
      <c r="AY8" s="3"/>
    </row>
    <row r="9" spans="1:51" ht="93" customHeight="1" x14ac:dyDescent="0.25">
      <c r="A9" s="832"/>
      <c r="B9" s="866" t="s">
        <v>252</v>
      </c>
      <c r="C9" s="669"/>
      <c r="D9" s="669"/>
      <c r="E9" s="669"/>
      <c r="F9" s="669"/>
      <c r="G9" s="669"/>
      <c r="H9" s="669"/>
      <c r="I9" s="670"/>
      <c r="J9" s="833"/>
      <c r="K9" s="143" t="s">
        <v>318</v>
      </c>
      <c r="L9" s="144">
        <v>3</v>
      </c>
      <c r="M9" s="139"/>
      <c r="N9" s="867" t="s">
        <v>239</v>
      </c>
      <c r="O9" s="866" t="s">
        <v>254</v>
      </c>
      <c r="P9" s="669"/>
      <c r="Q9" s="669"/>
      <c r="R9" s="669"/>
      <c r="S9" s="670"/>
      <c r="T9" s="144">
        <v>3</v>
      </c>
      <c r="U9" s="104"/>
      <c r="V9" s="143" t="s">
        <v>303</v>
      </c>
      <c r="W9" s="866" t="s">
        <v>319</v>
      </c>
      <c r="X9" s="669"/>
      <c r="Y9" s="669"/>
      <c r="Z9" s="669"/>
      <c r="AA9" s="670"/>
      <c r="AB9" s="866" t="s">
        <v>214</v>
      </c>
      <c r="AC9" s="669"/>
      <c r="AD9" s="670"/>
      <c r="AE9" s="146">
        <v>3</v>
      </c>
      <c r="AF9" s="3"/>
      <c r="AG9" s="3"/>
      <c r="AH9" s="3"/>
      <c r="AI9" s="3"/>
      <c r="AJ9" s="3"/>
      <c r="AK9" s="3"/>
      <c r="AL9" s="3"/>
      <c r="AM9" s="3"/>
      <c r="AN9" s="3"/>
      <c r="AO9" s="3"/>
      <c r="AP9" s="3"/>
      <c r="AQ9" s="3"/>
      <c r="AR9" s="3"/>
      <c r="AS9" s="3"/>
      <c r="AT9" s="3"/>
      <c r="AU9" s="3"/>
      <c r="AV9" s="3"/>
      <c r="AW9" s="3"/>
      <c r="AX9" s="3"/>
      <c r="AY9" s="3"/>
    </row>
    <row r="10" spans="1:51" ht="93" customHeight="1" x14ac:dyDescent="0.25">
      <c r="A10" s="833"/>
      <c r="B10" s="866" t="s">
        <v>257</v>
      </c>
      <c r="C10" s="669"/>
      <c r="D10" s="669"/>
      <c r="E10" s="669"/>
      <c r="F10" s="669"/>
      <c r="G10" s="669"/>
      <c r="H10" s="669"/>
      <c r="I10" s="670"/>
      <c r="J10" s="143" t="s">
        <v>321</v>
      </c>
      <c r="K10" s="143" t="s">
        <v>322</v>
      </c>
      <c r="L10" s="144">
        <v>2</v>
      </c>
      <c r="M10" s="139"/>
      <c r="N10" s="833"/>
      <c r="O10" s="866" t="s">
        <v>323</v>
      </c>
      <c r="P10" s="669"/>
      <c r="Q10" s="669"/>
      <c r="R10" s="669"/>
      <c r="S10" s="670"/>
      <c r="T10" s="144">
        <v>2</v>
      </c>
      <c r="U10" s="104"/>
      <c r="V10" s="143" t="s">
        <v>324</v>
      </c>
      <c r="W10" s="866" t="s">
        <v>325</v>
      </c>
      <c r="X10" s="669"/>
      <c r="Y10" s="669"/>
      <c r="Z10" s="669"/>
      <c r="AA10" s="670"/>
      <c r="AB10" s="866" t="s">
        <v>207</v>
      </c>
      <c r="AC10" s="669"/>
      <c r="AD10" s="670"/>
      <c r="AE10" s="146">
        <v>2</v>
      </c>
      <c r="AF10" s="3"/>
      <c r="AG10" s="3"/>
      <c r="AH10" s="3"/>
      <c r="AI10" s="3"/>
      <c r="AJ10" s="3"/>
      <c r="AK10" s="3"/>
      <c r="AL10" s="3"/>
      <c r="AM10" s="3"/>
      <c r="AN10" s="3"/>
      <c r="AO10" s="3"/>
      <c r="AP10" s="3"/>
      <c r="AQ10" s="3"/>
      <c r="AR10" s="3"/>
      <c r="AS10" s="3"/>
      <c r="AT10" s="3"/>
      <c r="AU10" s="3"/>
      <c r="AV10" s="3"/>
      <c r="AW10" s="3"/>
      <c r="AX10" s="3"/>
      <c r="AY10" s="3"/>
    </row>
    <row r="11" spans="1:51" ht="93" customHeight="1" x14ac:dyDescent="0.25">
      <c r="A11" s="143" t="s">
        <v>262</v>
      </c>
      <c r="B11" s="866" t="s">
        <v>263</v>
      </c>
      <c r="C11" s="669"/>
      <c r="D11" s="669"/>
      <c r="E11" s="669"/>
      <c r="F11" s="669"/>
      <c r="G11" s="669"/>
      <c r="H11" s="669"/>
      <c r="I11" s="670"/>
      <c r="J11" s="143" t="s">
        <v>262</v>
      </c>
      <c r="K11" s="143" t="s">
        <v>328</v>
      </c>
      <c r="L11" s="144">
        <v>1</v>
      </c>
      <c r="M11" s="139"/>
      <c r="N11" s="145" t="s">
        <v>232</v>
      </c>
      <c r="O11" s="866" t="s">
        <v>268</v>
      </c>
      <c r="P11" s="669"/>
      <c r="Q11" s="669"/>
      <c r="R11" s="669"/>
      <c r="S11" s="670"/>
      <c r="T11" s="144">
        <v>1</v>
      </c>
      <c r="U11" s="104"/>
      <c r="V11" s="143" t="s">
        <v>271</v>
      </c>
      <c r="W11" s="866" t="s">
        <v>331</v>
      </c>
      <c r="X11" s="669"/>
      <c r="Y11" s="669"/>
      <c r="Z11" s="669"/>
      <c r="AA11" s="670"/>
      <c r="AB11" s="866" t="s">
        <v>273</v>
      </c>
      <c r="AC11" s="669"/>
      <c r="AD11" s="670"/>
      <c r="AE11" s="146">
        <v>1</v>
      </c>
      <c r="AF11" s="3"/>
      <c r="AG11" s="3"/>
      <c r="AH11" s="3"/>
      <c r="AI11" s="3"/>
      <c r="AJ11" s="3"/>
      <c r="AK11" s="3"/>
      <c r="AL11" s="3"/>
      <c r="AM11" s="3"/>
      <c r="AN11" s="3"/>
      <c r="AO11" s="3"/>
      <c r="AP11" s="3"/>
      <c r="AQ11" s="3"/>
      <c r="AR11" s="3"/>
      <c r="AS11" s="3"/>
      <c r="AT11" s="3"/>
      <c r="AU11" s="3"/>
      <c r="AV11" s="3"/>
      <c r="AW11" s="3"/>
      <c r="AX11" s="3"/>
      <c r="AY11" s="3"/>
    </row>
    <row r="12" spans="1:51" ht="68.25" customHeight="1"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row>
    <row r="13" spans="1:51" ht="68.25"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row>
    <row r="14" spans="1:51" ht="68.25" customHeight="1"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row>
    <row r="15" spans="1:51" ht="68.25" customHeight="1" x14ac:dyDescent="0.45">
      <c r="A15" s="3"/>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row>
    <row r="16" spans="1:51" ht="68.2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row>
    <row r="17" spans="1:51" ht="68.2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row>
    <row r="18" spans="1:51" ht="68.2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row>
    <row r="19" spans="1:51" ht="68.2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row>
    <row r="20" spans="1:51" ht="68.2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row>
    <row r="21" spans="1:51" ht="68.2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row>
    <row r="22" spans="1:51" ht="68.2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row>
    <row r="23" spans="1:51" ht="68.2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row>
    <row r="24" spans="1:51" ht="68.2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row>
    <row r="25" spans="1:51" ht="68.2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row>
    <row r="26" spans="1:51" ht="68.2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row>
    <row r="27" spans="1:51" ht="68.2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row>
    <row r="28" spans="1:51" ht="68.2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row>
    <row r="29" spans="1:51" ht="68.2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row>
    <row r="30" spans="1:51" ht="68.2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row>
    <row r="31" spans="1:51" ht="68.2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row>
    <row r="32" spans="1:51" ht="68.2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row>
    <row r="33" spans="1:5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row>
    <row r="34" spans="1:51"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row>
    <row r="35" spans="1:51"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row>
    <row r="36" spans="1:51"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row>
    <row r="38" spans="1:51"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row>
    <row r="39" spans="1:51"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row>
    <row r="40" spans="1:51"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row>
    <row r="41" spans="1:51"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row>
    <row r="42" spans="1:51"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row>
    <row r="43" spans="1:51"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row>
    <row r="44" spans="1:51"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row>
    <row r="45" spans="1:51"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row>
    <row r="46" spans="1:51"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row>
    <row r="47" spans="1:51"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row>
    <row r="48" spans="1:51"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row>
    <row r="49" spans="1:51"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row>
    <row r="50" spans="1:51"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row>
    <row r="51" spans="1:51"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row>
    <row r="52" spans="1:51"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row>
    <row r="53" spans="1:5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row>
    <row r="54" spans="1:5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row>
    <row r="56" spans="1:5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row>
    <row r="57" spans="1:5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row>
    <row r="58" spans="1:51"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row>
    <row r="59" spans="1:5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row>
    <row r="60" spans="1:5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row>
    <row r="61" spans="1:5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row>
    <row r="62" spans="1:5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row>
    <row r="63" spans="1:5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row>
    <row r="64" spans="1:5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row>
    <row r="65" spans="1:5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row>
    <row r="66" spans="1:5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row>
    <row r="67" spans="1:5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row>
    <row r="68" spans="1:5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row>
    <row r="69" spans="1:5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row>
    <row r="70" spans="1:5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row>
    <row r="71" spans="1:5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row>
    <row r="72" spans="1:5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row>
    <row r="73" spans="1:5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row>
    <row r="74" spans="1:5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row>
    <row r="75" spans="1:5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row>
    <row r="76" spans="1:5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row>
    <row r="77" spans="1:5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row>
    <row r="78" spans="1:5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row>
    <row r="79" spans="1:5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row>
    <row r="80" spans="1:5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row>
    <row r="81" spans="1:5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row>
    <row r="82" spans="1:5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row>
    <row r="83" spans="1:5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row>
    <row r="84" spans="1:5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row>
    <row r="85" spans="1:5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row>
    <row r="86" spans="1:5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row>
    <row r="87" spans="1:5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row>
    <row r="88" spans="1:5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row>
    <row r="89" spans="1:5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row>
    <row r="90" spans="1:5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row>
    <row r="91" spans="1:5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row>
    <row r="92" spans="1:5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row>
    <row r="93" spans="1:5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row>
    <row r="94" spans="1:5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row>
    <row r="95" spans="1:5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row>
    <row r="96" spans="1:5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row>
    <row r="97" spans="1:5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row>
    <row r="98" spans="1:5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row>
    <row r="99" spans="1:5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row>
    <row r="100" spans="1:5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row>
    <row r="101" spans="1:5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row>
    <row r="102" spans="1:5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row>
    <row r="103" spans="1:5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row>
    <row r="104" spans="1:5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row>
    <row r="105" spans="1:5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row>
    <row r="106" spans="1:5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row>
    <row r="107" spans="1:5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row>
    <row r="108" spans="1:5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row>
    <row r="109" spans="1:5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row>
    <row r="110" spans="1:5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row>
    <row r="111" spans="1:5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row>
    <row r="112" spans="1:5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row>
    <row r="113" spans="1:5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row>
    <row r="114" spans="1:5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row>
    <row r="115" spans="1:5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row>
    <row r="116" spans="1:5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row>
    <row r="117" spans="1:5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row>
    <row r="118" spans="1:5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row>
    <row r="119" spans="1:5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row>
    <row r="120" spans="1:5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row>
    <row r="121" spans="1:5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row>
    <row r="123" spans="1:5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row>
    <row r="124" spans="1:5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row>
    <row r="126" spans="1:5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row>
    <row r="127" spans="1:5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row>
    <row r="129" spans="1:5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row>
    <row r="130" spans="1:5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row>
    <row r="132" spans="1:5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row>
    <row r="133" spans="1:5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row>
    <row r="136" spans="1:5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row>
    <row r="140" spans="1:5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row>
    <row r="141" spans="1:5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row>
    <row r="142" spans="1:5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row>
    <row r="143" spans="1:5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row>
    <row r="144" spans="1:5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row>
    <row r="145" spans="1:5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row>
    <row r="146" spans="1:5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row>
    <row r="147" spans="1:5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5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5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5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5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5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row>
    <row r="153" spans="1:5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row>
    <row r="154" spans="1:5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row>
    <row r="155" spans="1:5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row>
    <row r="158" spans="1:5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row>
    <row r="159" spans="1:5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row>
    <row r="160" spans="1:5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row>
    <row r="161" spans="1:5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row>
    <row r="162" spans="1:5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row>
    <row r="163" spans="1:5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row>
    <row r="164" spans="1:5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row>
    <row r="165" spans="1:5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row>
    <row r="166" spans="1:5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row>
    <row r="167" spans="1:5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row>
    <row r="168" spans="1:5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row>
    <row r="169" spans="1:5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row>
    <row r="170" spans="1:5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row>
    <row r="171" spans="1:5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row>
    <row r="172" spans="1:5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row>
    <row r="173" spans="1:5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row>
    <row r="174" spans="1:5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row>
    <row r="177" spans="1:5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row>
    <row r="178" spans="1:5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row>
    <row r="179" spans="1:5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row>
    <row r="180" spans="1:5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row>
    <row r="181" spans="1:5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row>
    <row r="182" spans="1:5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row>
    <row r="183" spans="1:5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row>
    <row r="184" spans="1:5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row>
    <row r="185" spans="1:5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row>
    <row r="186" spans="1:5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row>
    <row r="187" spans="1:5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row>
    <row r="188" spans="1:5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row>
    <row r="189" spans="1:5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row>
    <row r="190" spans="1:5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row>
    <row r="191" spans="1:5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row>
    <row r="192" spans="1:5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row>
    <row r="193" spans="1:5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row>
    <row r="194" spans="1:5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row>
    <row r="195" spans="1:5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row>
    <row r="196" spans="1:5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row>
    <row r="197" spans="1:5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row>
    <row r="198" spans="1:5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row>
    <row r="199" spans="1:5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row>
    <row r="200" spans="1:5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row>
    <row r="201" spans="1:5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row>
    <row r="202" spans="1:5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row>
    <row r="203" spans="1:5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row>
    <row r="204" spans="1:5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row>
    <row r="205" spans="1:5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row>
    <row r="206" spans="1:5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row>
    <row r="207" spans="1:5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row>
    <row r="208" spans="1:5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row>
    <row r="209" spans="1:5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row>
    <row r="210" spans="1:5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row>
    <row r="211" spans="1:5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row>
    <row r="212" spans="1:5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row>
    <row r="213" spans="1:5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row>
    <row r="214" spans="1:5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row>
    <row r="215" spans="1:5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row>
    <row r="216" spans="1:5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row>
    <row r="217" spans="1:5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row>
    <row r="218" spans="1:5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row>
    <row r="219" spans="1:5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row>
    <row r="220" spans="1:5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row>
    <row r="221" spans="1:5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row>
    <row r="222" spans="1:5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row>
    <row r="223" spans="1:5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row>
    <row r="224" spans="1:5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row>
    <row r="225" spans="1:5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row>
    <row r="226" spans="1:5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row>
    <row r="227" spans="1:5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row>
    <row r="228" spans="1:5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row>
    <row r="229" spans="1:5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row>
    <row r="230" spans="1:5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row>
    <row r="231" spans="1:5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row>
    <row r="232" spans="1:5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row>
    <row r="233" spans="1:5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row>
    <row r="234" spans="1:5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row>
    <row r="235" spans="1:5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row>
    <row r="236" spans="1:5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row>
    <row r="237" spans="1:5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row>
    <row r="238" spans="1:5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row>
    <row r="239" spans="1:5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row>
    <row r="240" spans="1:5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row>
    <row r="241" spans="1:5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row>
    <row r="242" spans="1:5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row>
    <row r="243" spans="1:5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row>
    <row r="244" spans="1:5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row>
    <row r="245" spans="1:5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row>
    <row r="246" spans="1:5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row>
    <row r="247" spans="1:5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row>
    <row r="248" spans="1:5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row>
    <row r="249" spans="1:5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row>
    <row r="250" spans="1:5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row>
    <row r="251" spans="1:5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row>
    <row r="252" spans="1:5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row>
    <row r="253" spans="1:5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row>
    <row r="254" spans="1:5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row>
    <row r="255" spans="1:5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row>
    <row r="256" spans="1:5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row>
    <row r="257" spans="1:5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row>
    <row r="258" spans="1:5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row>
    <row r="259" spans="1:5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row>
    <row r="260" spans="1:5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row>
    <row r="261" spans="1:5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row>
    <row r="262" spans="1:5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row>
    <row r="263" spans="1:5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row>
    <row r="264" spans="1:5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row>
    <row r="265" spans="1:5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row>
    <row r="266" spans="1:5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row>
    <row r="267" spans="1:5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row>
    <row r="268" spans="1:5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row>
    <row r="269" spans="1:5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row>
    <row r="270" spans="1:5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row>
    <row r="271" spans="1:5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row>
    <row r="272" spans="1:5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row>
    <row r="273" spans="1:5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row>
    <row r="274" spans="1:5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row>
    <row r="275" spans="1:5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row>
    <row r="276" spans="1:5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row>
    <row r="277" spans="1:5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row>
    <row r="278" spans="1:5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row>
    <row r="279" spans="1:5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row>
    <row r="280" spans="1:5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row>
    <row r="281" spans="1:5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row>
    <row r="282" spans="1:5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row>
    <row r="283" spans="1:5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row>
    <row r="284" spans="1:5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row>
    <row r="285" spans="1:5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row>
    <row r="286" spans="1:5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row>
    <row r="287" spans="1:5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row>
    <row r="288" spans="1:5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row>
    <row r="289" spans="1:5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row>
    <row r="290" spans="1:5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row>
    <row r="291" spans="1:5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row>
    <row r="292" spans="1:5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row>
    <row r="293" spans="1:5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row>
    <row r="294" spans="1:5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row>
    <row r="295" spans="1:5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row>
    <row r="296" spans="1:5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row>
    <row r="297" spans="1:5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row>
    <row r="298" spans="1:5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row>
    <row r="299" spans="1:5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row>
    <row r="300" spans="1:5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row>
    <row r="301" spans="1:5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row>
    <row r="302" spans="1:5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row>
    <row r="303" spans="1:5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row>
    <row r="304" spans="1:5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row>
    <row r="305" spans="1:5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row>
    <row r="306" spans="1:5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row>
    <row r="307" spans="1:5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row>
    <row r="308" spans="1:5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row>
    <row r="309" spans="1:5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row>
    <row r="310" spans="1:5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row>
    <row r="311" spans="1:5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row>
    <row r="312" spans="1:5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row>
    <row r="313" spans="1:5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row>
    <row r="314" spans="1:5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row>
    <row r="315" spans="1:5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row>
    <row r="316" spans="1:5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row>
    <row r="317" spans="1:5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row>
    <row r="318" spans="1:5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row>
    <row r="319" spans="1:5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row>
    <row r="320" spans="1:5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row>
    <row r="321" spans="1:5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row>
    <row r="322" spans="1:5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row>
    <row r="323" spans="1:5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row>
    <row r="324" spans="1:5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row>
    <row r="325" spans="1:5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row>
    <row r="326" spans="1:5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row>
    <row r="327" spans="1:5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row>
    <row r="328" spans="1:5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row>
    <row r="329" spans="1:5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row>
    <row r="330" spans="1:5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row>
    <row r="331" spans="1:5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row>
    <row r="332" spans="1:5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row>
    <row r="333" spans="1:5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row>
    <row r="334" spans="1:5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row>
    <row r="335" spans="1:5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row>
    <row r="336" spans="1:5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row>
    <row r="337" spans="1:5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row>
    <row r="338" spans="1:5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row>
    <row r="339" spans="1:5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row>
    <row r="340" spans="1:5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row>
    <row r="341" spans="1:5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row>
    <row r="342" spans="1:5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row>
    <row r="343" spans="1:5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row>
    <row r="344" spans="1:5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row>
    <row r="345" spans="1:5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row>
    <row r="346" spans="1:5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row>
    <row r="347" spans="1:5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row>
    <row r="348" spans="1:5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row>
    <row r="349" spans="1:5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row>
    <row r="350" spans="1:5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row>
    <row r="351" spans="1:5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row>
    <row r="352" spans="1:5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row>
    <row r="353" spans="1:5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row>
    <row r="354" spans="1:5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row>
    <row r="355" spans="1:5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row>
    <row r="356" spans="1:5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row>
    <row r="357" spans="1:5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row>
    <row r="358" spans="1:5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row>
    <row r="359" spans="1:5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row>
    <row r="360" spans="1:5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row>
    <row r="361" spans="1:5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row>
    <row r="362" spans="1:5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row>
    <row r="363" spans="1:5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row>
    <row r="364" spans="1:5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row>
    <row r="365" spans="1:5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row>
    <row r="366" spans="1:5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row>
    <row r="367" spans="1:5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row>
    <row r="368" spans="1:5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row>
    <row r="369" spans="1:5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row>
    <row r="370" spans="1:5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row>
    <row r="371" spans="1:5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row>
    <row r="372" spans="1:5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row>
    <row r="373" spans="1:5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row>
    <row r="374" spans="1:5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row>
    <row r="375" spans="1:5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row>
    <row r="376" spans="1:5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row>
    <row r="377" spans="1:5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row>
    <row r="378" spans="1:5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row>
    <row r="379" spans="1:5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row>
    <row r="380" spans="1:5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row>
    <row r="381" spans="1:5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row>
    <row r="382" spans="1:5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row>
    <row r="383" spans="1:5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row>
    <row r="384" spans="1:5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row>
    <row r="385" spans="1:5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row>
    <row r="386" spans="1:5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row>
    <row r="387" spans="1:5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row>
    <row r="388" spans="1:5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row>
    <row r="389" spans="1:5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row>
    <row r="390" spans="1:5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row>
    <row r="391" spans="1:5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row>
    <row r="392" spans="1:5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row>
    <row r="393" spans="1:5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row>
    <row r="394" spans="1:5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row>
    <row r="395" spans="1:5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row>
    <row r="396" spans="1:5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row>
    <row r="397" spans="1:5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row>
    <row r="398" spans="1:5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row>
    <row r="399" spans="1:5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row>
    <row r="400" spans="1:5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row>
    <row r="401" spans="1:5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row>
    <row r="402" spans="1:5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row>
    <row r="403" spans="1:5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row>
    <row r="404" spans="1:5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row>
    <row r="405" spans="1:5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row>
    <row r="406" spans="1:5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row>
    <row r="407" spans="1:5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row>
    <row r="408" spans="1:5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row>
    <row r="409" spans="1:5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row>
    <row r="410" spans="1:5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row>
    <row r="411" spans="1:5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row>
    <row r="412" spans="1:5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row>
    <row r="413" spans="1:5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row>
    <row r="414" spans="1:5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row>
    <row r="415" spans="1:5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row>
    <row r="416" spans="1:5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row>
    <row r="417" spans="1:5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row>
    <row r="418" spans="1:5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row>
    <row r="419" spans="1:5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row>
    <row r="420" spans="1:5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row>
    <row r="421" spans="1:5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row>
    <row r="422" spans="1:5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row>
    <row r="423" spans="1:5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row>
    <row r="424" spans="1:5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row>
    <row r="425" spans="1:5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row>
    <row r="426" spans="1:5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row>
    <row r="427" spans="1:5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row>
    <row r="428" spans="1:5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row>
    <row r="429" spans="1:5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row>
    <row r="430" spans="1:5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row>
    <row r="431" spans="1:5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row>
    <row r="432" spans="1:5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row>
    <row r="433" spans="1:5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row>
    <row r="434" spans="1:5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row>
    <row r="435" spans="1:5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row>
    <row r="436" spans="1:5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row>
    <row r="437" spans="1:5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row>
    <row r="438" spans="1:5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row>
    <row r="439" spans="1:5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row>
    <row r="440" spans="1:5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row>
    <row r="441" spans="1:5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row>
    <row r="442" spans="1:5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row>
    <row r="443" spans="1:5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row>
    <row r="444" spans="1:5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row>
    <row r="445" spans="1:5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row>
    <row r="446" spans="1:5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row>
    <row r="447" spans="1:5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row>
    <row r="448" spans="1:5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row>
    <row r="449" spans="1:5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row>
    <row r="450" spans="1:5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row>
    <row r="451" spans="1:5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row>
    <row r="452" spans="1:5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row>
    <row r="453" spans="1:5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row>
    <row r="454" spans="1:5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row>
    <row r="455" spans="1:5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row>
    <row r="456" spans="1:5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row>
    <row r="457" spans="1:5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row>
    <row r="458" spans="1:5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row>
    <row r="459" spans="1:5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row>
    <row r="460" spans="1:5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row>
    <row r="461" spans="1:5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row>
    <row r="462" spans="1:5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row>
    <row r="463" spans="1:5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row>
    <row r="464" spans="1:5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row>
    <row r="465" spans="1:5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row>
    <row r="466" spans="1:5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row>
    <row r="467" spans="1:5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row>
    <row r="468" spans="1:5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row>
    <row r="469" spans="1:5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row>
    <row r="470" spans="1:5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row>
    <row r="471" spans="1:5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row>
    <row r="472" spans="1:5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row>
    <row r="473" spans="1:5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row>
    <row r="474" spans="1:5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row>
    <row r="475" spans="1:5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row>
    <row r="476" spans="1:5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row>
    <row r="477" spans="1:5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row>
    <row r="478" spans="1:5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row>
    <row r="479" spans="1:5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row>
    <row r="480" spans="1:5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row>
    <row r="481" spans="1:5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row>
    <row r="482" spans="1:5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row>
    <row r="483" spans="1:5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row>
    <row r="484" spans="1:5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row>
    <row r="485" spans="1:5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row>
    <row r="486" spans="1:5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row>
    <row r="487" spans="1:5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row>
    <row r="488" spans="1:5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row>
    <row r="489" spans="1:5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row>
    <row r="490" spans="1:5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row>
    <row r="491" spans="1:5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row>
    <row r="492" spans="1:5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row>
    <row r="493" spans="1:5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row>
    <row r="494" spans="1:5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row>
    <row r="495" spans="1:5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row>
    <row r="496" spans="1:5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row>
    <row r="497" spans="1:5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row>
    <row r="498" spans="1:5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row>
    <row r="499" spans="1:5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row>
    <row r="500" spans="1:5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row>
    <row r="501" spans="1:5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row>
    <row r="502" spans="1:5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row>
    <row r="503" spans="1:5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row>
    <row r="504" spans="1:5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row>
    <row r="505" spans="1:5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row>
    <row r="506" spans="1:5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row>
    <row r="507" spans="1:5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row>
    <row r="508" spans="1:5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row>
    <row r="509" spans="1:5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row>
    <row r="510" spans="1:5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row>
    <row r="511" spans="1:5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row>
    <row r="512" spans="1:5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row>
    <row r="513" spans="1:5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row>
    <row r="514" spans="1:5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row>
    <row r="515" spans="1:5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row>
    <row r="516" spans="1:5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row>
    <row r="517" spans="1:5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row>
    <row r="518" spans="1:5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row>
    <row r="519" spans="1:5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row>
    <row r="520" spans="1:5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row>
    <row r="521" spans="1:5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row>
    <row r="522" spans="1:5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row>
    <row r="523" spans="1:5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row>
    <row r="524" spans="1:5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row>
    <row r="525" spans="1:5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row>
    <row r="526" spans="1:5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row>
    <row r="527" spans="1:5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row>
    <row r="528" spans="1:5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row>
    <row r="529" spans="1:5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row>
    <row r="530" spans="1:5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row>
    <row r="531" spans="1:5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row>
    <row r="532" spans="1:5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row>
    <row r="533" spans="1:5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row>
    <row r="534" spans="1:5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row>
    <row r="535" spans="1:5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row>
    <row r="536" spans="1:5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row>
    <row r="537" spans="1:5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row>
    <row r="538" spans="1:5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row>
    <row r="539" spans="1:5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row>
    <row r="540" spans="1:5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row>
    <row r="541" spans="1:5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row>
    <row r="542" spans="1:5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row>
    <row r="543" spans="1:5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row>
    <row r="544" spans="1:5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row>
    <row r="545" spans="1:5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row>
    <row r="546" spans="1:5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row>
    <row r="547" spans="1:5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row>
    <row r="548" spans="1:5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row>
    <row r="549" spans="1:5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row>
    <row r="550" spans="1:5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row>
    <row r="551" spans="1:5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row>
    <row r="552" spans="1:5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row>
    <row r="553" spans="1:5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row>
    <row r="554" spans="1:5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row>
    <row r="555" spans="1:5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row>
    <row r="556" spans="1:5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row>
    <row r="557" spans="1:5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row>
    <row r="558" spans="1:5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row>
    <row r="559" spans="1:5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row>
    <row r="560" spans="1:5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row>
    <row r="561" spans="1:5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row>
    <row r="562" spans="1:5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row>
    <row r="563" spans="1:5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row>
    <row r="564" spans="1:5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row>
    <row r="565" spans="1:5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row>
    <row r="566" spans="1:5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row>
    <row r="567" spans="1:5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row>
    <row r="568" spans="1:5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row>
    <row r="569" spans="1:5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row>
    <row r="570" spans="1:5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row>
    <row r="571" spans="1:5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row>
    <row r="572" spans="1:5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row>
    <row r="573" spans="1:5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row>
    <row r="574" spans="1:5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row>
    <row r="575" spans="1:5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row>
    <row r="576" spans="1:5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row>
    <row r="577" spans="1:5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row>
    <row r="578" spans="1:5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row>
    <row r="579" spans="1:5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row>
    <row r="580" spans="1:5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row>
    <row r="581" spans="1:5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row>
    <row r="582" spans="1:5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row>
    <row r="583" spans="1:5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row>
    <row r="584" spans="1:5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row>
    <row r="585" spans="1:5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row>
    <row r="586" spans="1:5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row>
    <row r="587" spans="1:5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row>
    <row r="588" spans="1:5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row>
    <row r="589" spans="1:5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row>
    <row r="590" spans="1:5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row>
    <row r="591" spans="1:5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row>
    <row r="592" spans="1:5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row>
    <row r="593" spans="1:5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row>
    <row r="594" spans="1:5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row>
    <row r="595" spans="1:5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row>
    <row r="596" spans="1:5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row>
    <row r="597" spans="1:5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row>
    <row r="598" spans="1:5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row>
    <row r="599" spans="1:5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row>
    <row r="600" spans="1:5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row>
    <row r="601" spans="1:5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row>
    <row r="602" spans="1:5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row>
    <row r="603" spans="1:5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row>
    <row r="604" spans="1:5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row>
    <row r="605" spans="1:5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row>
    <row r="606" spans="1:5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row>
    <row r="607" spans="1:5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row>
    <row r="608" spans="1:5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row>
    <row r="609" spans="1:5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row>
    <row r="610" spans="1:5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row>
    <row r="611" spans="1:5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row>
    <row r="612" spans="1:5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row>
    <row r="613" spans="1:5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row>
    <row r="614" spans="1:5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row>
    <row r="615" spans="1:5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row>
    <row r="616" spans="1:5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row>
    <row r="617" spans="1:5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row>
    <row r="618" spans="1:5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row>
    <row r="619" spans="1:5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row>
    <row r="620" spans="1:5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row>
    <row r="621" spans="1:5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row>
    <row r="622" spans="1:5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row>
    <row r="623" spans="1:5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row>
    <row r="624" spans="1:5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row>
    <row r="625" spans="1:5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row>
    <row r="626" spans="1:5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row>
    <row r="627" spans="1:5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row>
    <row r="628" spans="1:5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row>
    <row r="629" spans="1:5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row>
    <row r="630" spans="1:5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row>
    <row r="631" spans="1:5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row>
    <row r="632" spans="1:5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row>
    <row r="633" spans="1:5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row>
    <row r="634" spans="1:5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row>
    <row r="635" spans="1:5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row>
    <row r="636" spans="1:5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row>
    <row r="637" spans="1:5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row>
    <row r="638" spans="1:5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row>
    <row r="639" spans="1:5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row>
    <row r="640" spans="1:5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row>
    <row r="641" spans="1:5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row>
    <row r="642" spans="1:5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row>
    <row r="643" spans="1:5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row>
    <row r="644" spans="1:5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row>
    <row r="645" spans="1:5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row>
    <row r="646" spans="1:5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row>
    <row r="647" spans="1:5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row>
    <row r="648" spans="1:5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row>
    <row r="649" spans="1:5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row>
    <row r="650" spans="1:5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row>
    <row r="651" spans="1:5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row>
    <row r="652" spans="1:5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row>
    <row r="653" spans="1:5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row>
    <row r="654" spans="1:5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row>
    <row r="655" spans="1:5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row>
    <row r="656" spans="1:5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row>
    <row r="657" spans="1:5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row>
    <row r="658" spans="1:5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row>
    <row r="659" spans="1:5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row>
    <row r="660" spans="1:5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row>
    <row r="661" spans="1:5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row>
    <row r="662" spans="1:5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row>
    <row r="663" spans="1:5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row>
    <row r="664" spans="1:5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row>
    <row r="665" spans="1:5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row>
    <row r="666" spans="1:5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row>
    <row r="667" spans="1:5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row>
    <row r="668" spans="1:5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row>
    <row r="669" spans="1:5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row>
    <row r="670" spans="1:5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row>
    <row r="671" spans="1:5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row>
    <row r="672" spans="1:5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row>
    <row r="673" spans="1:5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row>
    <row r="674" spans="1:5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row>
    <row r="675" spans="1:5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row>
    <row r="676" spans="1:5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row>
    <row r="677" spans="1:5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row>
    <row r="678" spans="1:5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row>
    <row r="679" spans="1:5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row>
    <row r="680" spans="1:5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row>
    <row r="681" spans="1:5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row>
    <row r="682" spans="1:5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row>
    <row r="683" spans="1:5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row>
    <row r="684" spans="1:5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row>
    <row r="685" spans="1:5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row>
    <row r="686" spans="1:5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row>
    <row r="687" spans="1:5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row>
    <row r="688" spans="1:5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row>
    <row r="689" spans="1:5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row>
    <row r="690" spans="1:5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row>
    <row r="691" spans="1:5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row>
    <row r="692" spans="1:5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row>
    <row r="693" spans="1:5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row>
    <row r="694" spans="1:5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row>
    <row r="695" spans="1:5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row>
    <row r="696" spans="1:5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row>
    <row r="697" spans="1:5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row>
    <row r="698" spans="1:5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row>
    <row r="699" spans="1:5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row>
    <row r="700" spans="1:5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row>
    <row r="701" spans="1:5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row>
    <row r="702" spans="1:5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row>
    <row r="703" spans="1:5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row>
    <row r="704" spans="1:5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row>
    <row r="705" spans="1:5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row>
    <row r="706" spans="1:5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row>
    <row r="707" spans="1:5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row>
    <row r="708" spans="1:5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row>
    <row r="709" spans="1:5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row>
    <row r="710" spans="1:5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row>
    <row r="711" spans="1:5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row>
    <row r="712" spans="1:5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row>
    <row r="713" spans="1:5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row>
    <row r="714" spans="1:5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row>
    <row r="715" spans="1:5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row>
    <row r="716" spans="1:5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row>
    <row r="717" spans="1:5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row>
    <row r="718" spans="1:5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row>
    <row r="719" spans="1:5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row>
    <row r="720" spans="1:5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row>
    <row r="721" spans="1:5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row>
    <row r="722" spans="1:5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row>
    <row r="723" spans="1:5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row>
    <row r="724" spans="1:5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row>
    <row r="725" spans="1:5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row>
    <row r="726" spans="1:5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row>
    <row r="727" spans="1:5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row>
    <row r="728" spans="1:5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row>
    <row r="729" spans="1:5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row>
    <row r="730" spans="1:5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row>
    <row r="731" spans="1:5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row>
    <row r="732" spans="1:5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row>
    <row r="733" spans="1:5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row>
    <row r="734" spans="1:5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row>
    <row r="735" spans="1:5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row>
    <row r="736" spans="1:5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row>
    <row r="737" spans="1:5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row>
    <row r="738" spans="1:5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row>
    <row r="739" spans="1:5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row>
    <row r="740" spans="1:5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row>
    <row r="741" spans="1:5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row>
    <row r="742" spans="1:5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row>
    <row r="743" spans="1:5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row>
    <row r="744" spans="1:5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row>
    <row r="745" spans="1:5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row>
    <row r="746" spans="1:5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row>
    <row r="747" spans="1:5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row>
    <row r="748" spans="1:5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row>
    <row r="749" spans="1:5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row>
    <row r="750" spans="1:5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row>
    <row r="751" spans="1:5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row>
    <row r="752" spans="1:5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row>
    <row r="753" spans="1:5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row>
    <row r="754" spans="1:5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row>
    <row r="755" spans="1:5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row>
    <row r="756" spans="1:5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row>
    <row r="757" spans="1:5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row>
    <row r="758" spans="1:5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row>
    <row r="759" spans="1:5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row>
    <row r="760" spans="1:5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row>
    <row r="761" spans="1:5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row>
    <row r="762" spans="1:5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row>
    <row r="763" spans="1:5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row>
    <row r="764" spans="1:5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row>
    <row r="765" spans="1:5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row>
    <row r="766" spans="1:5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row>
    <row r="767" spans="1:5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row>
    <row r="768" spans="1:5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row>
    <row r="769" spans="1:5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row>
    <row r="770" spans="1:5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row>
    <row r="771" spans="1:5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row>
    <row r="772" spans="1:5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row>
    <row r="773" spans="1:5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row>
    <row r="774" spans="1:5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row>
    <row r="775" spans="1:5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row>
    <row r="776" spans="1:5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row>
    <row r="777" spans="1:5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row>
    <row r="778" spans="1:5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row>
    <row r="779" spans="1:5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row>
    <row r="780" spans="1:5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row>
    <row r="781" spans="1:5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row>
    <row r="782" spans="1:5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row>
    <row r="783" spans="1:5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row>
    <row r="784" spans="1:5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row>
    <row r="785" spans="1:5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row>
    <row r="786" spans="1:5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row>
    <row r="787" spans="1:5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row>
    <row r="788" spans="1:5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row>
    <row r="789" spans="1:5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row>
    <row r="790" spans="1:5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row>
    <row r="791" spans="1:5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row>
    <row r="792" spans="1:5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row>
    <row r="793" spans="1:5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row>
    <row r="794" spans="1:5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row>
    <row r="795" spans="1:5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row>
    <row r="796" spans="1:5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row>
    <row r="797" spans="1:5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row>
    <row r="798" spans="1:5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row>
    <row r="799" spans="1:5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row>
    <row r="800" spans="1:5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row>
    <row r="801" spans="1:5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row>
    <row r="802" spans="1:5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row>
    <row r="803" spans="1:5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row>
    <row r="804" spans="1:5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row>
    <row r="805" spans="1:5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row>
    <row r="806" spans="1:5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row>
    <row r="807" spans="1:5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row>
    <row r="808" spans="1:5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row>
    <row r="809" spans="1:5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row>
    <row r="810" spans="1:5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row>
    <row r="811" spans="1:5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row>
    <row r="812" spans="1:5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row>
    <row r="813" spans="1:5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row>
    <row r="814" spans="1:5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row>
    <row r="815" spans="1:5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row>
    <row r="816" spans="1:5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row>
    <row r="817" spans="1:5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row>
    <row r="818" spans="1:5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row>
    <row r="819" spans="1:5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row>
    <row r="820" spans="1:5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row>
    <row r="821" spans="1:5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row>
    <row r="822" spans="1:5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row>
    <row r="823" spans="1:5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row>
    <row r="824" spans="1:5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row>
    <row r="825" spans="1:5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row>
    <row r="826" spans="1:5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row>
    <row r="827" spans="1:5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row>
    <row r="828" spans="1:5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row>
    <row r="829" spans="1:5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row>
    <row r="830" spans="1:5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row>
    <row r="831" spans="1:5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row>
    <row r="832" spans="1:5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row>
    <row r="833" spans="1:5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row>
    <row r="834" spans="1:5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row>
    <row r="835" spans="1:5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row>
    <row r="836" spans="1:5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row>
    <row r="837" spans="1:5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row>
    <row r="838" spans="1:5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row>
    <row r="839" spans="1:5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row>
    <row r="840" spans="1:5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row>
    <row r="841" spans="1:5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row>
    <row r="842" spans="1:5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row>
    <row r="843" spans="1:5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row>
    <row r="844" spans="1:5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row>
    <row r="845" spans="1:5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row>
    <row r="846" spans="1:5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row>
    <row r="847" spans="1:5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row>
    <row r="848" spans="1:5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row>
    <row r="849" spans="1:5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row>
    <row r="850" spans="1:5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row>
    <row r="851" spans="1:5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row>
    <row r="852" spans="1:5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row>
    <row r="853" spans="1:5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row>
    <row r="854" spans="1:5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row>
    <row r="855" spans="1:5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row>
    <row r="856" spans="1:5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row>
    <row r="857" spans="1:5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row>
    <row r="858" spans="1:5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row>
    <row r="859" spans="1:5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row>
    <row r="860" spans="1:5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row>
    <row r="861" spans="1:5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row>
    <row r="862" spans="1:5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row>
    <row r="863" spans="1:5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row>
    <row r="864" spans="1:5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row>
    <row r="865" spans="1:5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row>
    <row r="866" spans="1:5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row>
    <row r="867" spans="1:5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row>
    <row r="868" spans="1:5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row>
    <row r="869" spans="1:5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row>
    <row r="870" spans="1:5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row>
    <row r="871" spans="1:5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row>
    <row r="872" spans="1:5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row>
    <row r="873" spans="1:5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row>
    <row r="874" spans="1:5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row>
    <row r="875" spans="1:5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row>
    <row r="876" spans="1:5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row>
    <row r="877" spans="1:5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row>
    <row r="878" spans="1:5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row>
    <row r="879" spans="1:5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row>
    <row r="880" spans="1:5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row>
    <row r="881" spans="1:5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row>
    <row r="882" spans="1:5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row>
    <row r="883" spans="1:5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row>
    <row r="884" spans="1:5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row>
    <row r="885" spans="1:5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row>
    <row r="886" spans="1:5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row>
    <row r="887" spans="1:5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row>
    <row r="888" spans="1:5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row>
    <row r="889" spans="1:5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row>
    <row r="890" spans="1:5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row>
    <row r="891" spans="1:5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row>
    <row r="892" spans="1:5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row>
    <row r="893" spans="1:5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row>
    <row r="894" spans="1:5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row>
    <row r="895" spans="1:5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row>
    <row r="896" spans="1:5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row>
    <row r="897" spans="1:5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row>
    <row r="898" spans="1:5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row>
    <row r="899" spans="1:5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row>
    <row r="900" spans="1:5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row>
    <row r="901" spans="1:5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row>
    <row r="902" spans="1:5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row>
    <row r="903" spans="1:5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row>
    <row r="904" spans="1:5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row>
    <row r="905" spans="1:5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row>
    <row r="906" spans="1:5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row>
    <row r="907" spans="1:5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row>
    <row r="908" spans="1:5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row>
    <row r="909" spans="1:5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row>
    <row r="910" spans="1:5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row>
    <row r="911" spans="1:5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row>
    <row r="912" spans="1:5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row>
    <row r="913" spans="1:5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row>
    <row r="914" spans="1:5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row>
    <row r="915" spans="1:5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row>
    <row r="916" spans="1:5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row>
    <row r="917" spans="1:5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row>
    <row r="918" spans="1:5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row>
    <row r="919" spans="1:5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row>
    <row r="920" spans="1:5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row>
    <row r="921" spans="1:5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row>
    <row r="922" spans="1:5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row>
    <row r="923" spans="1:5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row>
    <row r="924" spans="1:5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row>
    <row r="925" spans="1:5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row>
    <row r="926" spans="1:5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row>
    <row r="927" spans="1:5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row>
    <row r="928" spans="1:5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row>
    <row r="929" spans="1:5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row>
    <row r="930" spans="1:5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row>
    <row r="931" spans="1:5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row>
    <row r="932" spans="1:5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row>
    <row r="933" spans="1:5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row>
    <row r="934" spans="1:5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row>
    <row r="935" spans="1:5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row>
    <row r="936" spans="1:5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row>
    <row r="937" spans="1:5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row>
    <row r="938" spans="1:5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row>
    <row r="939" spans="1:5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row>
    <row r="940" spans="1:5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row>
    <row r="941" spans="1:5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row>
    <row r="942" spans="1:5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row>
    <row r="943" spans="1:5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row>
    <row r="944" spans="1:5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row>
    <row r="945" spans="1:5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row>
    <row r="946" spans="1:5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row>
    <row r="947" spans="1:5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row>
    <row r="948" spans="1:5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row>
    <row r="949" spans="1:5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row>
    <row r="950" spans="1:5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row>
    <row r="951" spans="1:5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row>
    <row r="952" spans="1:5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row>
    <row r="953" spans="1:5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row>
    <row r="954" spans="1:5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row>
    <row r="955" spans="1:5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row>
    <row r="956" spans="1:5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row>
    <row r="957" spans="1:5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row>
    <row r="958" spans="1:5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row>
    <row r="959" spans="1:5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row>
    <row r="960" spans="1:5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row>
    <row r="961" spans="1:5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row>
    <row r="962" spans="1:5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row>
    <row r="963" spans="1:5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row>
    <row r="964" spans="1:5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row>
    <row r="965" spans="1:5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row>
    <row r="966" spans="1:5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row>
    <row r="967" spans="1:5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row>
    <row r="968" spans="1:5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row>
    <row r="969" spans="1:5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row>
    <row r="970" spans="1:5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row>
    <row r="971" spans="1:5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row>
    <row r="972" spans="1:5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row>
    <row r="973" spans="1:5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row>
    <row r="974" spans="1:5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row>
    <row r="975" spans="1:5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row>
    <row r="976" spans="1:5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row>
    <row r="977" spans="1:5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row>
    <row r="978" spans="1:5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row>
    <row r="979" spans="1:5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row>
    <row r="980" spans="1:5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row>
    <row r="981" spans="1:5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row>
    <row r="982" spans="1:5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row>
    <row r="983" spans="1:5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row>
    <row r="984" spans="1:5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row>
    <row r="985" spans="1:5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row>
    <row r="986" spans="1:5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row>
    <row r="987" spans="1:5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row>
    <row r="988" spans="1:5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row>
    <row r="989" spans="1:5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row>
    <row r="990" spans="1:5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row>
    <row r="991" spans="1:5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row>
    <row r="992" spans="1:5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row>
    <row r="993" spans="1:5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row>
    <row r="994" spans="1:5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row>
    <row r="995" spans="1:5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row>
    <row r="996" spans="1:5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row>
    <row r="997" spans="1:5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row>
    <row r="998" spans="1:5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row>
    <row r="999" spans="1:5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row>
    <row r="1000" spans="1:5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row>
  </sheetData>
  <mergeCells count="54">
    <mergeCell ref="B11:I11"/>
    <mergeCell ref="W9:AA9"/>
    <mergeCell ref="W10:AA10"/>
    <mergeCell ref="AB10:AD10"/>
    <mergeCell ref="W11:AA11"/>
    <mergeCell ref="AB11:AD11"/>
    <mergeCell ref="AB9:AD9"/>
    <mergeCell ref="O11:S11"/>
    <mergeCell ref="AB6:AD6"/>
    <mergeCell ref="W7:AA7"/>
    <mergeCell ref="AB7:AD7"/>
    <mergeCell ref="W8:AA8"/>
    <mergeCell ref="AB8:AD8"/>
    <mergeCell ref="O8:S8"/>
    <mergeCell ref="N9:N10"/>
    <mergeCell ref="O9:S9"/>
    <mergeCell ref="O10:S10"/>
    <mergeCell ref="W1:AA1"/>
    <mergeCell ref="W2:AA2"/>
    <mergeCell ref="W5:AA5"/>
    <mergeCell ref="W6:AA6"/>
    <mergeCell ref="O6:S6"/>
    <mergeCell ref="O7:S7"/>
    <mergeCell ref="B1:I1"/>
    <mergeCell ref="O1:S1"/>
    <mergeCell ref="AB1:AD1"/>
    <mergeCell ref="J2:J3"/>
    <mergeCell ref="O2:S2"/>
    <mergeCell ref="AB2:AD2"/>
    <mergeCell ref="AB3:AD3"/>
    <mergeCell ref="N3:N5"/>
    <mergeCell ref="O3:S3"/>
    <mergeCell ref="W3:AA3"/>
    <mergeCell ref="O4:S4"/>
    <mergeCell ref="W4:AA4"/>
    <mergeCell ref="O5:S5"/>
    <mergeCell ref="AB4:AD4"/>
    <mergeCell ref="AB5:AD5"/>
    <mergeCell ref="A4:A5"/>
    <mergeCell ref="B4:I4"/>
    <mergeCell ref="B5:I5"/>
    <mergeCell ref="N6:N8"/>
    <mergeCell ref="A2:A3"/>
    <mergeCell ref="B6:I6"/>
    <mergeCell ref="J6:J7"/>
    <mergeCell ref="B7:I7"/>
    <mergeCell ref="B2:I2"/>
    <mergeCell ref="B3:I3"/>
    <mergeCell ref="A6:A7"/>
    <mergeCell ref="A8:A10"/>
    <mergeCell ref="B8:I8"/>
    <mergeCell ref="J8:J9"/>
    <mergeCell ref="B9:I9"/>
    <mergeCell ref="B10:I10"/>
  </mergeCells>
  <printOptions horizontalCentered="1"/>
  <pageMargins left="0.25" right="0.25" top="0.75" bottom="0.75" header="0" footer="0"/>
  <pageSetup scale="46" orientation="landscape" r:id="rId1"/>
  <headerFooter>
    <oddHeader>&amp;CPFMEA Ratings</oddHeader>
    <oddFooter>&amp;L 1AF0003 &amp;A&amp;CFF0000Printed Copy Uncontrolled.   
&amp;RRev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Z1000"/>
  <sheetViews>
    <sheetView showGridLines="0" zoomScaleNormal="100" workbookViewId="0">
      <selection activeCell="A4" sqref="A4:D4"/>
    </sheetView>
  </sheetViews>
  <sheetFormatPr defaultColWidth="12.625" defaultRowHeight="15" customHeight="1" x14ac:dyDescent="0.2"/>
  <cols>
    <col min="1" max="1" width="7.75" customWidth="1"/>
    <col min="2" max="2" width="10.25" customWidth="1"/>
    <col min="3" max="7" width="7.75" customWidth="1"/>
    <col min="8" max="8" width="16.375" customWidth="1"/>
    <col min="9" max="9" width="13.75" customWidth="1"/>
    <col min="10" max="13" width="7.75" customWidth="1"/>
    <col min="14" max="26" width="0.25" customWidth="1"/>
  </cols>
  <sheetData>
    <row r="1" spans="1:26" ht="18" customHeight="1" x14ac:dyDescent="0.25">
      <c r="A1" s="868" t="s">
        <v>230</v>
      </c>
      <c r="B1" s="672"/>
      <c r="C1" s="672"/>
      <c r="D1" s="672"/>
      <c r="E1" s="672"/>
      <c r="F1" s="672"/>
      <c r="G1" s="672"/>
      <c r="H1" s="672"/>
      <c r="I1" s="672"/>
      <c r="J1" s="672"/>
      <c r="K1" s="672"/>
      <c r="L1" s="672"/>
      <c r="M1" s="673"/>
      <c r="N1" s="3"/>
      <c r="O1" s="3"/>
      <c r="P1" s="3"/>
      <c r="Q1" s="3"/>
      <c r="R1" s="3"/>
      <c r="S1" s="3"/>
      <c r="T1" s="3"/>
      <c r="U1" s="3"/>
      <c r="V1" s="3"/>
      <c r="W1" s="3"/>
      <c r="X1" s="3"/>
      <c r="Y1" s="3"/>
      <c r="Z1" s="3"/>
    </row>
    <row r="2" spans="1:26" ht="12.75" customHeight="1" x14ac:dyDescent="0.25">
      <c r="A2" s="147"/>
      <c r="B2" s="148"/>
      <c r="C2" s="148"/>
      <c r="D2" s="148"/>
      <c r="E2" s="148"/>
      <c r="F2" s="148"/>
      <c r="G2" s="148"/>
      <c r="H2" s="148"/>
      <c r="I2" s="148"/>
      <c r="J2" s="148"/>
      <c r="K2" s="148"/>
      <c r="L2" s="148"/>
      <c r="M2" s="149"/>
      <c r="N2" s="3"/>
      <c r="O2" s="3"/>
      <c r="P2" s="3"/>
      <c r="Q2" s="3"/>
      <c r="R2" s="3"/>
      <c r="S2" s="3"/>
      <c r="T2" s="3"/>
      <c r="U2" s="3"/>
      <c r="V2" s="3"/>
      <c r="W2" s="3"/>
      <c r="X2" s="3"/>
      <c r="Y2" s="3"/>
      <c r="Z2" s="3"/>
    </row>
    <row r="3" spans="1:26" ht="12.75" customHeight="1" x14ac:dyDescent="0.25">
      <c r="A3" s="150" t="s">
        <v>294</v>
      </c>
      <c r="B3" s="151"/>
      <c r="C3" s="151"/>
      <c r="D3" s="152"/>
      <c r="E3" s="153" t="s">
        <v>299</v>
      </c>
      <c r="F3" s="151"/>
      <c r="G3" s="151"/>
      <c r="H3" s="151"/>
      <c r="I3" s="152"/>
      <c r="J3" s="153" t="s">
        <v>174</v>
      </c>
      <c r="K3" s="151"/>
      <c r="L3" s="153" t="s">
        <v>179</v>
      </c>
      <c r="M3" s="154"/>
      <c r="N3" s="3"/>
      <c r="O3" s="3"/>
      <c r="P3" s="3"/>
      <c r="Q3" s="3"/>
      <c r="R3" s="3"/>
      <c r="S3" s="3"/>
      <c r="T3" s="3"/>
      <c r="U3" s="3"/>
      <c r="V3" s="3"/>
      <c r="W3" s="3"/>
      <c r="X3" s="3"/>
      <c r="Y3" s="3"/>
      <c r="Z3" s="3"/>
    </row>
    <row r="4" spans="1:26" ht="12.75" customHeight="1" x14ac:dyDescent="0.25">
      <c r="A4" s="869"/>
      <c r="B4" s="870"/>
      <c r="C4" s="870"/>
      <c r="D4" s="871"/>
      <c r="E4" s="872" t="str">
        <f>IF(ISBLANK(Information!D11),"",_xludf.CONCAT(IF(ISBLANK(Information!D11),"",Information!D11)," / ",IF(ISBLANK(Information!D13),"",_xludf.CONCAT("(",LEFT(Information!D13,3),")"," ",MID(Information!D13,4,3),"-",RIGHT(Information!D13,4)))))</f>
        <v/>
      </c>
      <c r="F4" s="870"/>
      <c r="G4" s="870"/>
      <c r="H4" s="870"/>
      <c r="I4" s="871"/>
      <c r="J4" s="873"/>
      <c r="K4" s="871"/>
      <c r="L4" s="873"/>
      <c r="M4" s="874"/>
      <c r="N4" s="3"/>
      <c r="O4" s="3"/>
      <c r="P4" s="3"/>
      <c r="Q4" s="3"/>
      <c r="R4" s="3"/>
      <c r="S4" s="3"/>
      <c r="T4" s="3"/>
      <c r="U4" s="3"/>
      <c r="V4" s="3"/>
      <c r="W4" s="3"/>
      <c r="X4" s="3"/>
      <c r="Y4" s="3"/>
      <c r="Z4" s="3"/>
    </row>
    <row r="5" spans="1:26" ht="12.75" customHeight="1" x14ac:dyDescent="0.25">
      <c r="A5" s="150" t="s">
        <v>308</v>
      </c>
      <c r="B5" s="151"/>
      <c r="C5" s="151"/>
      <c r="D5" s="152"/>
      <c r="E5" s="153" t="s">
        <v>310</v>
      </c>
      <c r="F5" s="151"/>
      <c r="G5" s="151"/>
      <c r="H5" s="151"/>
      <c r="I5" s="152"/>
      <c r="J5" s="153" t="s">
        <v>311</v>
      </c>
      <c r="K5" s="151"/>
      <c r="L5" s="151"/>
      <c r="M5" s="154"/>
      <c r="N5" s="3"/>
      <c r="O5" s="3"/>
      <c r="P5" s="3"/>
      <c r="Q5" s="3"/>
      <c r="R5" s="3"/>
      <c r="S5" s="3"/>
      <c r="T5" s="3"/>
      <c r="U5" s="3"/>
      <c r="V5" s="3"/>
      <c r="W5" s="3"/>
      <c r="X5" s="3"/>
      <c r="Y5" s="3"/>
      <c r="Z5" s="3"/>
    </row>
    <row r="6" spans="1:26" ht="12.75" customHeight="1" x14ac:dyDescent="0.25">
      <c r="A6" s="869" t="str">
        <f>IF(ISBLANK(Information!D19),"",_xludf.CONCAT(IF(ISBLANK(Information!D19),"",Information!D19),"/",IF(ISBLANK(Information!D20),"",Information!D20)))</f>
        <v/>
      </c>
      <c r="B6" s="870"/>
      <c r="C6" s="870"/>
      <c r="D6" s="871"/>
      <c r="E6" s="872"/>
      <c r="F6" s="870"/>
      <c r="G6" s="870"/>
      <c r="H6" s="870"/>
      <c r="I6" s="871"/>
      <c r="J6" s="873"/>
      <c r="K6" s="870"/>
      <c r="L6" s="870"/>
      <c r="M6" s="874"/>
      <c r="N6" s="3"/>
      <c r="O6" s="3"/>
      <c r="P6" s="3"/>
      <c r="Q6" s="3"/>
      <c r="R6" s="3"/>
      <c r="S6" s="3"/>
      <c r="T6" s="3"/>
      <c r="U6" s="3"/>
      <c r="V6" s="3"/>
      <c r="W6" s="3"/>
      <c r="X6" s="3"/>
      <c r="Y6" s="3"/>
      <c r="Z6" s="3"/>
    </row>
    <row r="7" spans="1:26" ht="12.75" customHeight="1" x14ac:dyDescent="0.25">
      <c r="A7" s="150" t="s">
        <v>20</v>
      </c>
      <c r="B7" s="151"/>
      <c r="C7" s="151"/>
      <c r="D7" s="152"/>
      <c r="E7" s="153" t="s">
        <v>315</v>
      </c>
      <c r="F7" s="151"/>
      <c r="G7" s="151"/>
      <c r="H7" s="151"/>
      <c r="I7" s="152"/>
      <c r="J7" s="153" t="s">
        <v>317</v>
      </c>
      <c r="K7" s="151"/>
      <c r="L7" s="151"/>
      <c r="M7" s="154"/>
      <c r="N7" s="3"/>
      <c r="O7" s="3"/>
      <c r="P7" s="3"/>
      <c r="Q7" s="3"/>
      <c r="R7" s="3"/>
      <c r="S7" s="3"/>
      <c r="T7" s="3"/>
      <c r="U7" s="3"/>
      <c r="V7" s="3"/>
      <c r="W7" s="3"/>
      <c r="X7" s="3"/>
      <c r="Y7" s="3"/>
      <c r="Z7" s="3"/>
    </row>
    <row r="8" spans="1:26" ht="12.75" customHeight="1" x14ac:dyDescent="0.25">
      <c r="A8" s="869" t="str">
        <f>IF(ISBLANK(Information!D18),"",Information!D18)</f>
        <v/>
      </c>
      <c r="B8" s="870"/>
      <c r="C8" s="870"/>
      <c r="D8" s="871"/>
      <c r="E8" s="873"/>
      <c r="F8" s="870"/>
      <c r="G8" s="870"/>
      <c r="H8" s="870"/>
      <c r="I8" s="871"/>
      <c r="J8" s="873"/>
      <c r="K8" s="870"/>
      <c r="L8" s="870"/>
      <c r="M8" s="874"/>
      <c r="N8" s="3"/>
      <c r="O8" s="3"/>
      <c r="P8" s="3"/>
      <c r="Q8" s="3"/>
      <c r="R8" s="3"/>
      <c r="S8" s="3"/>
      <c r="T8" s="3"/>
      <c r="U8" s="3"/>
      <c r="V8" s="3"/>
      <c r="W8" s="3"/>
      <c r="X8" s="3"/>
      <c r="Y8" s="3"/>
      <c r="Z8" s="3"/>
    </row>
    <row r="9" spans="1:26" ht="12.75" customHeight="1" x14ac:dyDescent="0.25">
      <c r="A9" s="150" t="s">
        <v>6</v>
      </c>
      <c r="B9" s="151"/>
      <c r="C9" s="153" t="s">
        <v>7</v>
      </c>
      <c r="D9" s="152"/>
      <c r="E9" s="153" t="s">
        <v>320</v>
      </c>
      <c r="F9" s="151"/>
      <c r="G9" s="151"/>
      <c r="H9" s="151"/>
      <c r="I9" s="152"/>
      <c r="J9" s="153" t="s">
        <v>320</v>
      </c>
      <c r="K9" s="151"/>
      <c r="L9" s="151"/>
      <c r="M9" s="154"/>
      <c r="N9" s="3"/>
      <c r="O9" s="3"/>
      <c r="P9" s="3"/>
      <c r="Q9" s="3"/>
      <c r="R9" s="3"/>
      <c r="S9" s="3"/>
      <c r="T9" s="3"/>
      <c r="U9" s="3"/>
      <c r="V9" s="3"/>
      <c r="W9" s="3"/>
      <c r="X9" s="3"/>
      <c r="Y9" s="3"/>
      <c r="Z9" s="3"/>
    </row>
    <row r="10" spans="1:26" ht="12.75" customHeight="1" x14ac:dyDescent="0.25">
      <c r="A10" s="869" t="str">
        <f>IF(ISBLANK(Information!D2),"",Information!D2)</f>
        <v/>
      </c>
      <c r="B10" s="871"/>
      <c r="C10" s="872" t="str">
        <f>IF(ISBLANK(Information!D3),"",Information!D3)</f>
        <v/>
      </c>
      <c r="D10" s="871"/>
      <c r="E10" s="873"/>
      <c r="F10" s="870"/>
      <c r="G10" s="870"/>
      <c r="H10" s="870"/>
      <c r="I10" s="871"/>
      <c r="J10" s="873"/>
      <c r="K10" s="870"/>
      <c r="L10" s="870"/>
      <c r="M10" s="874"/>
      <c r="N10" s="3"/>
      <c r="O10" s="3"/>
      <c r="P10" s="3"/>
      <c r="Q10" s="3"/>
      <c r="R10" s="3"/>
      <c r="S10" s="3"/>
      <c r="T10" s="3"/>
      <c r="U10" s="3"/>
      <c r="V10" s="3"/>
      <c r="W10" s="3"/>
      <c r="X10" s="3"/>
      <c r="Y10" s="3"/>
      <c r="Z10" s="3"/>
    </row>
    <row r="11" spans="1:26" ht="13.5" customHeight="1" x14ac:dyDescent="0.25">
      <c r="A11" s="883" t="s">
        <v>326</v>
      </c>
      <c r="B11" s="877" t="s">
        <v>327</v>
      </c>
      <c r="C11" s="877" t="s">
        <v>329</v>
      </c>
      <c r="D11" s="875" t="s">
        <v>330</v>
      </c>
      <c r="E11" s="774"/>
      <c r="F11" s="775"/>
      <c r="G11" s="877" t="s">
        <v>332</v>
      </c>
      <c r="H11" s="875" t="s">
        <v>333</v>
      </c>
      <c r="I11" s="774"/>
      <c r="J11" s="774"/>
      <c r="K11" s="774"/>
      <c r="L11" s="775"/>
      <c r="M11" s="880" t="s">
        <v>334</v>
      </c>
      <c r="N11" s="3"/>
      <c r="O11" s="3"/>
      <c r="P11" s="3"/>
      <c r="Q11" s="3"/>
      <c r="R11" s="3"/>
      <c r="S11" s="3"/>
      <c r="T11" s="3"/>
      <c r="U11" s="3"/>
      <c r="V11" s="3"/>
      <c r="W11" s="3"/>
      <c r="X11" s="3"/>
      <c r="Y11" s="3"/>
      <c r="Z11" s="3"/>
    </row>
    <row r="12" spans="1:26" ht="13.5" customHeight="1" x14ac:dyDescent="0.25">
      <c r="A12" s="884"/>
      <c r="B12" s="832"/>
      <c r="C12" s="832"/>
      <c r="D12" s="776"/>
      <c r="E12" s="707"/>
      <c r="F12" s="708"/>
      <c r="G12" s="832"/>
      <c r="H12" s="776"/>
      <c r="I12" s="707"/>
      <c r="J12" s="707"/>
      <c r="K12" s="707"/>
      <c r="L12" s="708"/>
      <c r="M12" s="881"/>
      <c r="N12" s="3"/>
      <c r="O12" s="3"/>
      <c r="P12" s="3"/>
      <c r="Q12" s="3"/>
      <c r="R12" s="3"/>
      <c r="S12" s="3"/>
      <c r="T12" s="3"/>
      <c r="U12" s="3"/>
      <c r="V12" s="3"/>
      <c r="W12" s="3"/>
      <c r="X12" s="3"/>
      <c r="Y12" s="3"/>
      <c r="Z12" s="3"/>
    </row>
    <row r="13" spans="1:26" ht="13.5" customHeight="1" x14ac:dyDescent="0.25">
      <c r="A13" s="884"/>
      <c r="B13" s="832"/>
      <c r="C13" s="832"/>
      <c r="D13" s="876" t="s">
        <v>335</v>
      </c>
      <c r="E13" s="876" t="s">
        <v>336</v>
      </c>
      <c r="F13" s="876" t="s">
        <v>337</v>
      </c>
      <c r="G13" s="832"/>
      <c r="H13" s="878" t="s">
        <v>338</v>
      </c>
      <c r="I13" s="878" t="s">
        <v>339</v>
      </c>
      <c r="J13" s="879" t="s">
        <v>340</v>
      </c>
      <c r="K13" s="670"/>
      <c r="L13" s="877" t="s">
        <v>341</v>
      </c>
      <c r="M13" s="881"/>
      <c r="N13" s="3"/>
      <c r="O13" s="3"/>
      <c r="P13" s="3"/>
      <c r="Q13" s="3"/>
      <c r="R13" s="3"/>
      <c r="S13" s="3"/>
      <c r="T13" s="3"/>
      <c r="U13" s="3"/>
      <c r="V13" s="3"/>
      <c r="W13" s="3"/>
      <c r="X13" s="3"/>
      <c r="Y13" s="3"/>
      <c r="Z13" s="3"/>
    </row>
    <row r="14" spans="1:26" ht="13.5" customHeight="1" x14ac:dyDescent="0.25">
      <c r="A14" s="884"/>
      <c r="B14" s="832"/>
      <c r="C14" s="832"/>
      <c r="D14" s="832"/>
      <c r="E14" s="832"/>
      <c r="F14" s="832"/>
      <c r="G14" s="832"/>
      <c r="H14" s="832"/>
      <c r="I14" s="832"/>
      <c r="J14" s="876" t="s">
        <v>342</v>
      </c>
      <c r="K14" s="876" t="s">
        <v>343</v>
      </c>
      <c r="L14" s="832"/>
      <c r="M14" s="881"/>
      <c r="N14" s="3"/>
      <c r="O14" s="3"/>
      <c r="P14" s="3"/>
      <c r="Q14" s="3"/>
      <c r="R14" s="3"/>
      <c r="S14" s="3"/>
      <c r="T14" s="3"/>
      <c r="U14" s="3"/>
      <c r="V14" s="3"/>
      <c r="W14" s="3"/>
      <c r="X14" s="3"/>
      <c r="Y14" s="3"/>
      <c r="Z14" s="3"/>
    </row>
    <row r="15" spans="1:26" ht="13.5" customHeight="1" x14ac:dyDescent="0.25">
      <c r="A15" s="885"/>
      <c r="B15" s="833"/>
      <c r="C15" s="833"/>
      <c r="D15" s="833"/>
      <c r="E15" s="833"/>
      <c r="F15" s="833"/>
      <c r="G15" s="833"/>
      <c r="H15" s="833"/>
      <c r="I15" s="833"/>
      <c r="J15" s="833"/>
      <c r="K15" s="833"/>
      <c r="L15" s="833"/>
      <c r="M15" s="882"/>
      <c r="N15" s="3"/>
      <c r="O15" s="3"/>
      <c r="P15" s="3"/>
      <c r="Q15" s="3"/>
      <c r="R15" s="3"/>
      <c r="S15" s="3"/>
      <c r="T15" s="3"/>
      <c r="U15" s="3"/>
      <c r="V15" s="3"/>
      <c r="W15" s="3"/>
      <c r="X15" s="3"/>
      <c r="Y15" s="3"/>
      <c r="Z15" s="3"/>
    </row>
    <row r="16" spans="1:26" ht="12.75" customHeight="1" x14ac:dyDescent="0.25">
      <c r="A16" s="155"/>
      <c r="B16" s="156"/>
      <c r="C16" s="156"/>
      <c r="D16" s="157"/>
      <c r="E16" s="156"/>
      <c r="F16" s="156"/>
      <c r="G16" s="156"/>
      <c r="H16" s="156"/>
      <c r="I16" s="157"/>
      <c r="J16" s="157"/>
      <c r="K16" s="157"/>
      <c r="L16" s="157"/>
      <c r="M16" s="158"/>
      <c r="N16" s="3"/>
      <c r="O16" s="3"/>
      <c r="P16" s="3"/>
      <c r="Q16" s="3"/>
      <c r="R16" s="3"/>
      <c r="S16" s="3"/>
      <c r="T16" s="3"/>
      <c r="U16" s="3"/>
      <c r="V16" s="3"/>
      <c r="W16" s="3"/>
      <c r="X16" s="3"/>
      <c r="Y16" s="3"/>
      <c r="Z16" s="3"/>
    </row>
    <row r="17" spans="1:26" ht="12.75" customHeight="1" x14ac:dyDescent="0.25">
      <c r="A17" s="155"/>
      <c r="B17" s="156"/>
      <c r="C17" s="156"/>
      <c r="D17" s="157"/>
      <c r="E17" s="156"/>
      <c r="F17" s="156"/>
      <c r="G17" s="156"/>
      <c r="H17" s="156"/>
      <c r="I17" s="157"/>
      <c r="J17" s="157"/>
      <c r="K17" s="157"/>
      <c r="L17" s="157"/>
      <c r="M17" s="158"/>
      <c r="N17" s="3"/>
      <c r="O17" s="3"/>
      <c r="P17" s="3"/>
      <c r="Q17" s="3"/>
      <c r="R17" s="3"/>
      <c r="S17" s="3"/>
      <c r="T17" s="3"/>
      <c r="U17" s="3"/>
      <c r="V17" s="3"/>
      <c r="W17" s="3"/>
      <c r="X17" s="3"/>
      <c r="Y17" s="3"/>
      <c r="Z17" s="3"/>
    </row>
    <row r="18" spans="1:26" ht="12.75" customHeight="1" x14ac:dyDescent="0.25">
      <c r="A18" s="155"/>
      <c r="B18" s="156"/>
      <c r="C18" s="156"/>
      <c r="D18" s="157"/>
      <c r="E18" s="156"/>
      <c r="F18" s="156"/>
      <c r="G18" s="156"/>
      <c r="H18" s="156"/>
      <c r="I18" s="157"/>
      <c r="J18" s="157"/>
      <c r="K18" s="157"/>
      <c r="L18" s="157"/>
      <c r="M18" s="158"/>
      <c r="N18" s="3"/>
      <c r="O18" s="3"/>
      <c r="P18" s="3"/>
      <c r="Q18" s="3"/>
      <c r="R18" s="3"/>
      <c r="S18" s="3"/>
      <c r="T18" s="3"/>
      <c r="U18" s="3"/>
      <c r="V18" s="3"/>
      <c r="W18" s="3"/>
      <c r="X18" s="3"/>
      <c r="Y18" s="3"/>
      <c r="Z18" s="3"/>
    </row>
    <row r="19" spans="1:26" ht="12.75" customHeight="1" x14ac:dyDescent="0.25">
      <c r="A19" s="155"/>
      <c r="B19" s="156"/>
      <c r="C19" s="156"/>
      <c r="D19" s="157"/>
      <c r="E19" s="156"/>
      <c r="F19" s="156"/>
      <c r="G19" s="156"/>
      <c r="H19" s="156"/>
      <c r="I19" s="157"/>
      <c r="J19" s="157"/>
      <c r="K19" s="157"/>
      <c r="L19" s="157"/>
      <c r="M19" s="158"/>
      <c r="N19" s="3"/>
      <c r="O19" s="3"/>
      <c r="P19" s="3"/>
      <c r="Q19" s="3"/>
      <c r="R19" s="3"/>
      <c r="S19" s="3"/>
      <c r="T19" s="3"/>
      <c r="U19" s="3"/>
      <c r="V19" s="3"/>
      <c r="W19" s="3"/>
      <c r="X19" s="3"/>
      <c r="Y19" s="3"/>
      <c r="Z19" s="3"/>
    </row>
    <row r="20" spans="1:26" ht="12.75" customHeight="1" x14ac:dyDescent="0.25">
      <c r="A20" s="155"/>
      <c r="B20" s="156"/>
      <c r="C20" s="156"/>
      <c r="D20" s="157"/>
      <c r="E20" s="156"/>
      <c r="F20" s="156"/>
      <c r="G20" s="156"/>
      <c r="H20" s="156"/>
      <c r="I20" s="157"/>
      <c r="J20" s="157"/>
      <c r="K20" s="157"/>
      <c r="L20" s="157"/>
      <c r="M20" s="158"/>
      <c r="N20" s="3"/>
      <c r="O20" s="3"/>
      <c r="P20" s="3"/>
      <c r="Q20" s="3"/>
      <c r="R20" s="3"/>
      <c r="S20" s="3"/>
      <c r="T20" s="3"/>
      <c r="U20" s="3"/>
      <c r="V20" s="3"/>
      <c r="W20" s="3"/>
      <c r="X20" s="3"/>
      <c r="Y20" s="3"/>
      <c r="Z20" s="3"/>
    </row>
    <row r="21" spans="1:26" ht="12.75" customHeight="1" x14ac:dyDescent="0.25">
      <c r="A21" s="155"/>
      <c r="B21" s="156"/>
      <c r="C21" s="156"/>
      <c r="D21" s="157"/>
      <c r="E21" s="156"/>
      <c r="F21" s="156"/>
      <c r="G21" s="156"/>
      <c r="H21" s="156"/>
      <c r="I21" s="157"/>
      <c r="J21" s="157"/>
      <c r="K21" s="157"/>
      <c r="L21" s="157"/>
      <c r="M21" s="158"/>
      <c r="N21" s="3"/>
      <c r="O21" s="3"/>
      <c r="P21" s="3"/>
      <c r="Q21" s="3"/>
      <c r="R21" s="3"/>
      <c r="S21" s="3"/>
      <c r="T21" s="3"/>
      <c r="U21" s="3"/>
      <c r="V21" s="3"/>
      <c r="W21" s="3"/>
      <c r="X21" s="3"/>
      <c r="Y21" s="3"/>
      <c r="Z21" s="3"/>
    </row>
    <row r="22" spans="1:26" ht="12.75" customHeight="1" x14ac:dyDescent="0.25">
      <c r="A22" s="155"/>
      <c r="B22" s="156"/>
      <c r="C22" s="156"/>
      <c r="D22" s="157"/>
      <c r="E22" s="156"/>
      <c r="F22" s="156"/>
      <c r="G22" s="156"/>
      <c r="H22" s="156"/>
      <c r="I22" s="157"/>
      <c r="J22" s="157"/>
      <c r="K22" s="157"/>
      <c r="L22" s="157"/>
      <c r="M22" s="158"/>
      <c r="N22" s="3"/>
      <c r="O22" s="3"/>
      <c r="P22" s="3"/>
      <c r="Q22" s="3"/>
      <c r="R22" s="3"/>
      <c r="S22" s="3"/>
      <c r="T22" s="3"/>
      <c r="U22" s="3"/>
      <c r="V22" s="3"/>
      <c r="W22" s="3"/>
      <c r="X22" s="3"/>
      <c r="Y22" s="3"/>
      <c r="Z22" s="3"/>
    </row>
    <row r="23" spans="1:26" ht="12.75" customHeight="1" x14ac:dyDescent="0.25">
      <c r="A23" s="155"/>
      <c r="B23" s="156"/>
      <c r="C23" s="156"/>
      <c r="D23" s="157"/>
      <c r="E23" s="156"/>
      <c r="F23" s="156"/>
      <c r="G23" s="156"/>
      <c r="H23" s="156"/>
      <c r="I23" s="157"/>
      <c r="J23" s="157"/>
      <c r="K23" s="157"/>
      <c r="L23" s="157"/>
      <c r="M23" s="158"/>
      <c r="N23" s="3"/>
      <c r="O23" s="3"/>
      <c r="P23" s="3"/>
      <c r="Q23" s="3"/>
      <c r="R23" s="3"/>
      <c r="S23" s="3"/>
      <c r="T23" s="3"/>
      <c r="U23" s="3"/>
      <c r="V23" s="3"/>
      <c r="W23" s="3"/>
      <c r="X23" s="3"/>
      <c r="Y23" s="3"/>
      <c r="Z23" s="3"/>
    </row>
    <row r="24" spans="1:26" ht="12.75" customHeight="1" x14ac:dyDescent="0.25">
      <c r="A24" s="155"/>
      <c r="B24" s="156"/>
      <c r="C24" s="156"/>
      <c r="D24" s="157"/>
      <c r="E24" s="156"/>
      <c r="F24" s="156"/>
      <c r="G24" s="156"/>
      <c r="H24" s="156"/>
      <c r="I24" s="157"/>
      <c r="J24" s="157"/>
      <c r="K24" s="157"/>
      <c r="L24" s="157"/>
      <c r="M24" s="158"/>
      <c r="N24" s="3"/>
      <c r="O24" s="3"/>
      <c r="P24" s="3"/>
      <c r="Q24" s="3"/>
      <c r="R24" s="3"/>
      <c r="S24" s="3"/>
      <c r="T24" s="3"/>
      <c r="U24" s="3"/>
      <c r="V24" s="3"/>
      <c r="W24" s="3"/>
      <c r="X24" s="3"/>
      <c r="Y24" s="3"/>
      <c r="Z24" s="3"/>
    </row>
    <row r="25" spans="1:26" ht="12.75" customHeight="1" x14ac:dyDescent="0.25">
      <c r="A25" s="155"/>
      <c r="B25" s="156"/>
      <c r="C25" s="156"/>
      <c r="D25" s="157"/>
      <c r="E25" s="156"/>
      <c r="F25" s="156"/>
      <c r="G25" s="156"/>
      <c r="H25" s="156"/>
      <c r="I25" s="157"/>
      <c r="J25" s="157"/>
      <c r="K25" s="157"/>
      <c r="L25" s="157"/>
      <c r="M25" s="158"/>
      <c r="N25" s="3"/>
      <c r="O25" s="3"/>
      <c r="P25" s="3"/>
      <c r="Q25" s="3"/>
      <c r="R25" s="3"/>
      <c r="S25" s="3"/>
      <c r="T25" s="3"/>
      <c r="U25" s="3"/>
      <c r="V25" s="3"/>
      <c r="W25" s="3"/>
      <c r="X25" s="3"/>
      <c r="Y25" s="3"/>
      <c r="Z25" s="3"/>
    </row>
    <row r="26" spans="1:26" ht="12.75" customHeight="1" x14ac:dyDescent="0.25">
      <c r="A26" s="155"/>
      <c r="B26" s="156"/>
      <c r="C26" s="156"/>
      <c r="D26" s="157"/>
      <c r="E26" s="156"/>
      <c r="F26" s="156"/>
      <c r="G26" s="156"/>
      <c r="H26" s="156"/>
      <c r="I26" s="157"/>
      <c r="J26" s="157"/>
      <c r="K26" s="157"/>
      <c r="L26" s="157"/>
      <c r="M26" s="158"/>
      <c r="N26" s="3"/>
      <c r="O26" s="3"/>
      <c r="P26" s="3"/>
      <c r="Q26" s="3"/>
      <c r="R26" s="3"/>
      <c r="S26" s="3"/>
      <c r="T26" s="3"/>
      <c r="U26" s="3"/>
      <c r="V26" s="3"/>
      <c r="W26" s="3"/>
      <c r="X26" s="3"/>
      <c r="Y26" s="3"/>
      <c r="Z26" s="3"/>
    </row>
    <row r="27" spans="1:26" ht="12.75" customHeight="1" x14ac:dyDescent="0.25">
      <c r="A27" s="155"/>
      <c r="B27" s="156"/>
      <c r="C27" s="156"/>
      <c r="D27" s="157"/>
      <c r="E27" s="156"/>
      <c r="F27" s="156"/>
      <c r="G27" s="156"/>
      <c r="H27" s="156"/>
      <c r="I27" s="157"/>
      <c r="J27" s="157"/>
      <c r="K27" s="157"/>
      <c r="L27" s="157"/>
      <c r="M27" s="158"/>
      <c r="N27" s="3"/>
      <c r="O27" s="3"/>
      <c r="P27" s="3"/>
      <c r="Q27" s="3"/>
      <c r="R27" s="3"/>
      <c r="S27" s="3"/>
      <c r="T27" s="3"/>
      <c r="U27" s="3"/>
      <c r="V27" s="3"/>
      <c r="W27" s="3"/>
      <c r="X27" s="3"/>
      <c r="Y27" s="3"/>
      <c r="Z27" s="3"/>
    </row>
    <row r="28" spans="1:26" ht="12.75" customHeight="1" x14ac:dyDescent="0.25">
      <c r="A28" s="155"/>
      <c r="B28" s="156"/>
      <c r="C28" s="156"/>
      <c r="D28" s="157"/>
      <c r="E28" s="156"/>
      <c r="F28" s="156"/>
      <c r="G28" s="156"/>
      <c r="H28" s="156"/>
      <c r="I28" s="157"/>
      <c r="J28" s="157"/>
      <c r="K28" s="157"/>
      <c r="L28" s="157"/>
      <c r="M28" s="158"/>
      <c r="N28" s="3"/>
      <c r="O28" s="3"/>
      <c r="P28" s="3"/>
      <c r="Q28" s="3"/>
      <c r="R28" s="3"/>
      <c r="S28" s="3"/>
      <c r="T28" s="3"/>
      <c r="U28" s="3"/>
      <c r="V28" s="3"/>
      <c r="W28" s="3"/>
      <c r="X28" s="3"/>
      <c r="Y28" s="3"/>
      <c r="Z28" s="3"/>
    </row>
    <row r="29" spans="1:26" ht="12.75" customHeight="1" x14ac:dyDescent="0.25">
      <c r="A29" s="155"/>
      <c r="B29" s="156"/>
      <c r="C29" s="156"/>
      <c r="D29" s="157"/>
      <c r="E29" s="156"/>
      <c r="F29" s="156"/>
      <c r="G29" s="156"/>
      <c r="H29" s="156"/>
      <c r="I29" s="157"/>
      <c r="J29" s="157"/>
      <c r="K29" s="157"/>
      <c r="L29" s="157"/>
      <c r="M29" s="158"/>
      <c r="N29" s="3"/>
      <c r="O29" s="3"/>
      <c r="P29" s="3"/>
      <c r="Q29" s="3"/>
      <c r="R29" s="3"/>
      <c r="S29" s="3"/>
      <c r="T29" s="3"/>
      <c r="U29" s="3"/>
      <c r="V29" s="3"/>
      <c r="W29" s="3"/>
      <c r="X29" s="3"/>
      <c r="Y29" s="3"/>
      <c r="Z29" s="3"/>
    </row>
    <row r="30" spans="1:26" ht="12.75" customHeight="1" x14ac:dyDescent="0.25">
      <c r="A30" s="155"/>
      <c r="B30" s="156"/>
      <c r="C30" s="156"/>
      <c r="D30" s="157"/>
      <c r="E30" s="156"/>
      <c r="F30" s="156"/>
      <c r="G30" s="156"/>
      <c r="H30" s="156"/>
      <c r="I30" s="157"/>
      <c r="J30" s="157"/>
      <c r="K30" s="157"/>
      <c r="L30" s="157"/>
      <c r="M30" s="158"/>
      <c r="N30" s="3"/>
      <c r="O30" s="3"/>
      <c r="P30" s="3"/>
      <c r="Q30" s="3"/>
      <c r="R30" s="3"/>
      <c r="S30" s="3"/>
      <c r="T30" s="3"/>
      <c r="U30" s="3"/>
      <c r="V30" s="3"/>
      <c r="W30" s="3"/>
      <c r="X30" s="3"/>
      <c r="Y30" s="3"/>
      <c r="Z30" s="3"/>
    </row>
    <row r="31" spans="1:26" ht="12.75" customHeight="1" x14ac:dyDescent="0.25">
      <c r="A31" s="155"/>
      <c r="B31" s="156"/>
      <c r="C31" s="156"/>
      <c r="D31" s="157"/>
      <c r="E31" s="156"/>
      <c r="F31" s="156"/>
      <c r="G31" s="156"/>
      <c r="H31" s="156"/>
      <c r="I31" s="157"/>
      <c r="J31" s="157"/>
      <c r="K31" s="157"/>
      <c r="L31" s="157"/>
      <c r="M31" s="158"/>
      <c r="N31" s="3"/>
      <c r="O31" s="3"/>
      <c r="P31" s="3"/>
      <c r="Q31" s="3"/>
      <c r="R31" s="3"/>
      <c r="S31" s="3"/>
      <c r="T31" s="3"/>
      <c r="U31" s="3"/>
      <c r="V31" s="3"/>
      <c r="W31" s="3"/>
      <c r="X31" s="3"/>
      <c r="Y31" s="3"/>
      <c r="Z31" s="3"/>
    </row>
    <row r="32" spans="1:26" ht="12.75" customHeight="1" x14ac:dyDescent="0.25">
      <c r="A32" s="155"/>
      <c r="B32" s="156"/>
      <c r="C32" s="156"/>
      <c r="D32" s="157"/>
      <c r="E32" s="156"/>
      <c r="F32" s="156"/>
      <c r="G32" s="156"/>
      <c r="H32" s="156"/>
      <c r="I32" s="157"/>
      <c r="J32" s="157"/>
      <c r="K32" s="157"/>
      <c r="L32" s="157"/>
      <c r="M32" s="158"/>
      <c r="N32" s="3"/>
      <c r="O32" s="3"/>
      <c r="P32" s="3"/>
      <c r="Q32" s="3"/>
      <c r="R32" s="3"/>
      <c r="S32" s="3"/>
      <c r="T32" s="3"/>
      <c r="U32" s="3"/>
      <c r="V32" s="3"/>
      <c r="W32" s="3"/>
      <c r="X32" s="3"/>
      <c r="Y32" s="3"/>
      <c r="Z32" s="3"/>
    </row>
    <row r="33" spans="1:26" ht="12.75" customHeight="1" x14ac:dyDescent="0.25">
      <c r="A33" s="155"/>
      <c r="B33" s="156"/>
      <c r="C33" s="156"/>
      <c r="D33" s="157"/>
      <c r="E33" s="156"/>
      <c r="F33" s="156"/>
      <c r="G33" s="156"/>
      <c r="H33" s="156"/>
      <c r="I33" s="157"/>
      <c r="J33" s="157"/>
      <c r="K33" s="157"/>
      <c r="L33" s="157"/>
      <c r="M33" s="158"/>
      <c r="N33" s="3"/>
      <c r="O33" s="3"/>
      <c r="P33" s="3"/>
      <c r="Q33" s="3"/>
      <c r="R33" s="3"/>
      <c r="S33" s="3"/>
      <c r="T33" s="3"/>
      <c r="U33" s="3"/>
      <c r="V33" s="3"/>
      <c r="W33" s="3"/>
      <c r="X33" s="3"/>
      <c r="Y33" s="3"/>
      <c r="Z33" s="3"/>
    </row>
    <row r="34" spans="1:26" ht="12.75" customHeight="1" x14ac:dyDescent="0.25">
      <c r="A34" s="155"/>
      <c r="B34" s="156"/>
      <c r="C34" s="156"/>
      <c r="D34" s="157"/>
      <c r="E34" s="156"/>
      <c r="F34" s="156"/>
      <c r="G34" s="156"/>
      <c r="H34" s="156"/>
      <c r="I34" s="157"/>
      <c r="J34" s="157"/>
      <c r="K34" s="157"/>
      <c r="L34" s="157"/>
      <c r="M34" s="158"/>
      <c r="N34" s="3"/>
      <c r="O34" s="3"/>
      <c r="P34" s="3"/>
      <c r="Q34" s="3"/>
      <c r="R34" s="3"/>
      <c r="S34" s="3"/>
      <c r="T34" s="3"/>
      <c r="U34" s="3"/>
      <c r="V34" s="3"/>
      <c r="W34" s="3"/>
      <c r="X34" s="3"/>
      <c r="Y34" s="3"/>
      <c r="Z34" s="3"/>
    </row>
    <row r="35" spans="1:26" ht="12.75" customHeight="1" x14ac:dyDescent="0.25">
      <c r="A35" s="155"/>
      <c r="B35" s="156"/>
      <c r="C35" s="156"/>
      <c r="D35" s="157"/>
      <c r="E35" s="156"/>
      <c r="F35" s="156"/>
      <c r="G35" s="156"/>
      <c r="H35" s="156"/>
      <c r="I35" s="157"/>
      <c r="J35" s="157"/>
      <c r="K35" s="157"/>
      <c r="L35" s="157"/>
      <c r="M35" s="158"/>
      <c r="N35" s="3"/>
      <c r="O35" s="3"/>
      <c r="P35" s="3"/>
      <c r="Q35" s="3"/>
      <c r="R35" s="3"/>
      <c r="S35" s="3"/>
      <c r="T35" s="3"/>
      <c r="U35" s="3"/>
      <c r="V35" s="3"/>
      <c r="W35" s="3"/>
      <c r="X35" s="3"/>
      <c r="Y35" s="3"/>
      <c r="Z35" s="3"/>
    </row>
    <row r="36" spans="1:26" ht="12.75" customHeight="1" x14ac:dyDescent="0.25">
      <c r="A36" s="155"/>
      <c r="B36" s="156"/>
      <c r="C36" s="156"/>
      <c r="D36" s="157"/>
      <c r="E36" s="156"/>
      <c r="F36" s="156"/>
      <c r="G36" s="156"/>
      <c r="H36" s="156"/>
      <c r="I36" s="157"/>
      <c r="J36" s="157"/>
      <c r="K36" s="157"/>
      <c r="L36" s="157"/>
      <c r="M36" s="158"/>
      <c r="N36" s="3"/>
      <c r="O36" s="3"/>
      <c r="P36" s="3"/>
      <c r="Q36" s="3"/>
      <c r="R36" s="3"/>
      <c r="S36" s="3"/>
      <c r="T36" s="3"/>
      <c r="U36" s="3"/>
      <c r="V36" s="3"/>
      <c r="W36" s="3"/>
      <c r="X36" s="3"/>
      <c r="Y36" s="3"/>
      <c r="Z36" s="3"/>
    </row>
    <row r="37" spans="1:26" ht="12.75" customHeight="1" x14ac:dyDescent="0.25">
      <c r="A37" s="155"/>
      <c r="B37" s="156"/>
      <c r="C37" s="156"/>
      <c r="D37" s="157"/>
      <c r="E37" s="156"/>
      <c r="F37" s="156"/>
      <c r="G37" s="156"/>
      <c r="H37" s="156"/>
      <c r="I37" s="157"/>
      <c r="J37" s="157"/>
      <c r="K37" s="157"/>
      <c r="L37" s="157"/>
      <c r="M37" s="158"/>
      <c r="N37" s="3"/>
      <c r="O37" s="3"/>
      <c r="P37" s="3"/>
      <c r="Q37" s="3"/>
      <c r="R37" s="3"/>
      <c r="S37" s="3"/>
      <c r="T37" s="3"/>
      <c r="U37" s="3"/>
      <c r="V37" s="3"/>
      <c r="W37" s="3"/>
      <c r="X37" s="3"/>
      <c r="Y37" s="3"/>
      <c r="Z37" s="3"/>
    </row>
    <row r="38" spans="1:26" ht="12.75" customHeight="1" x14ac:dyDescent="0.25">
      <c r="A38" s="159"/>
      <c r="B38" s="160"/>
      <c r="C38" s="160"/>
      <c r="D38" s="161"/>
      <c r="E38" s="160"/>
      <c r="F38" s="160"/>
      <c r="G38" s="160"/>
      <c r="H38" s="160"/>
      <c r="I38" s="161"/>
      <c r="J38" s="161"/>
      <c r="K38" s="161"/>
      <c r="L38" s="161"/>
      <c r="M38" s="162"/>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1">
    <mergeCell ref="A10:B10"/>
    <mergeCell ref="A11:A15"/>
    <mergeCell ref="B11:B15"/>
    <mergeCell ref="C11:C15"/>
    <mergeCell ref="D11:F12"/>
    <mergeCell ref="F13:F15"/>
    <mergeCell ref="C10:D10"/>
    <mergeCell ref="E10:I10"/>
    <mergeCell ref="J10:M10"/>
    <mergeCell ref="H11:L12"/>
    <mergeCell ref="D13:D15"/>
    <mergeCell ref="E13:E15"/>
    <mergeCell ref="G11:G15"/>
    <mergeCell ref="H13:H15"/>
    <mergeCell ref="I13:I15"/>
    <mergeCell ref="J13:K13"/>
    <mergeCell ref="J14:J15"/>
    <mergeCell ref="K14:K15"/>
    <mergeCell ref="M11:M15"/>
    <mergeCell ref="L13:L15"/>
    <mergeCell ref="E6:I6"/>
    <mergeCell ref="J6:M6"/>
    <mergeCell ref="A6:D6"/>
    <mergeCell ref="A8:D8"/>
    <mergeCell ref="E8:I8"/>
    <mergeCell ref="J8:M8"/>
    <mergeCell ref="A1:M1"/>
    <mergeCell ref="A4:D4"/>
    <mergeCell ref="E4:I4"/>
    <mergeCell ref="J4:K4"/>
    <mergeCell ref="L4:M4"/>
  </mergeCells>
  <printOptions horizontalCentered="1"/>
  <pageMargins left="0.25" right="0.25" top="0.75" bottom="0.75" header="0" footer="0"/>
  <pageSetup orientation="landscape" r:id="rId1"/>
  <headerFooter>
    <oddHeader>&amp;CCONTROL PLAN</oddHeader>
    <oddFooter>&amp;L 1AF0003 &amp;A&amp;CFF0000Printed Copy Uncontrolled.  
&amp;RRev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1000"/>
  <sheetViews>
    <sheetView showGridLines="0" zoomScaleNormal="100" workbookViewId="0">
      <selection activeCell="AA19" sqref="AA19"/>
    </sheetView>
  </sheetViews>
  <sheetFormatPr defaultColWidth="12.625" defaultRowHeight="15" customHeight="1" x14ac:dyDescent="0.2"/>
  <cols>
    <col min="1" max="23" width="1.875" customWidth="1"/>
    <col min="24" max="26" width="8" customWidth="1"/>
  </cols>
  <sheetData>
    <row r="1" spans="1:23" x14ac:dyDescent="0.25">
      <c r="A1" s="3"/>
      <c r="B1" s="3"/>
      <c r="C1" s="3"/>
      <c r="D1" s="3"/>
      <c r="E1" s="3"/>
      <c r="F1" s="3"/>
      <c r="G1" s="3"/>
      <c r="H1" s="3"/>
      <c r="I1" s="3"/>
      <c r="J1" s="3"/>
      <c r="K1" s="3"/>
      <c r="L1" s="3"/>
      <c r="M1" s="3"/>
      <c r="N1" s="3"/>
      <c r="O1" s="3"/>
      <c r="P1" s="3"/>
      <c r="Q1" s="3"/>
      <c r="R1" s="3"/>
      <c r="S1" s="3"/>
      <c r="T1" s="3"/>
      <c r="U1" s="3"/>
      <c r="V1" s="3"/>
      <c r="W1" s="3"/>
    </row>
    <row r="2" spans="1:23" x14ac:dyDescent="0.25">
      <c r="A2" s="3"/>
      <c r="B2" s="163"/>
      <c r="C2" s="163"/>
      <c r="D2" s="163"/>
      <c r="E2" s="163"/>
      <c r="F2" s="163"/>
      <c r="G2" s="163"/>
      <c r="H2" s="163"/>
      <c r="I2" s="163"/>
      <c r="J2" s="163"/>
      <c r="K2" s="163"/>
      <c r="L2" s="163"/>
      <c r="M2" s="163"/>
      <c r="N2" s="163"/>
      <c r="O2" s="163"/>
      <c r="P2" s="163"/>
      <c r="Q2" s="163"/>
      <c r="R2" s="163"/>
      <c r="S2" s="163"/>
      <c r="T2" s="163"/>
      <c r="U2" s="163"/>
      <c r="V2" s="163"/>
      <c r="W2" s="163"/>
    </row>
    <row r="3" spans="1:23" ht="409.5" customHeight="1" x14ac:dyDescent="0.25">
      <c r="A3" s="3"/>
      <c r="B3" s="163"/>
      <c r="C3" s="886" t="s">
        <v>344</v>
      </c>
      <c r="D3" s="653"/>
      <c r="E3" s="653"/>
      <c r="F3" s="653"/>
      <c r="G3" s="653"/>
      <c r="H3" s="653"/>
      <c r="I3" s="653"/>
      <c r="J3" s="653"/>
      <c r="K3" s="653"/>
      <c r="L3" s="653"/>
      <c r="M3" s="653"/>
      <c r="N3" s="653"/>
      <c r="O3" s="653"/>
      <c r="P3" s="653"/>
      <c r="Q3" s="653"/>
      <c r="R3" s="653"/>
      <c r="S3" s="653"/>
      <c r="T3" s="653"/>
      <c r="U3" s="653"/>
      <c r="V3" s="653"/>
      <c r="W3" s="653"/>
    </row>
    <row r="4" spans="1:23" x14ac:dyDescent="0.25">
      <c r="A4" s="3"/>
      <c r="B4" s="163"/>
      <c r="C4" s="163"/>
      <c r="D4" s="163"/>
      <c r="E4" s="163"/>
      <c r="F4" s="163"/>
      <c r="G4" s="163"/>
      <c r="H4" s="163"/>
      <c r="I4" s="163"/>
      <c r="J4" s="163"/>
      <c r="K4" s="163"/>
      <c r="L4" s="163"/>
      <c r="M4" s="163"/>
      <c r="N4" s="163"/>
      <c r="O4" s="163"/>
      <c r="P4" s="163"/>
      <c r="Q4" s="163"/>
      <c r="R4" s="163"/>
      <c r="S4" s="163"/>
      <c r="T4" s="163"/>
      <c r="U4" s="163"/>
      <c r="V4" s="163"/>
      <c r="W4" s="163"/>
    </row>
    <row r="5" spans="1:23" x14ac:dyDescent="0.25">
      <c r="A5" s="3"/>
      <c r="B5" s="3"/>
      <c r="C5" s="3"/>
      <c r="D5" s="3"/>
      <c r="E5" s="3"/>
      <c r="F5" s="3"/>
      <c r="G5" s="3"/>
      <c r="H5" s="3"/>
      <c r="I5" s="3"/>
      <c r="J5" s="3"/>
      <c r="K5" s="3"/>
      <c r="L5" s="3"/>
      <c r="M5" s="3"/>
      <c r="N5" s="3"/>
      <c r="O5" s="3"/>
      <c r="P5" s="3"/>
      <c r="Q5" s="3"/>
      <c r="R5" s="3"/>
      <c r="S5" s="3"/>
      <c r="T5" s="3"/>
      <c r="U5" s="3"/>
      <c r="V5" s="3"/>
      <c r="W5" s="3"/>
    </row>
    <row r="6" spans="1:23" x14ac:dyDescent="0.25">
      <c r="A6" s="3"/>
      <c r="B6" s="3"/>
      <c r="C6" s="3"/>
      <c r="D6" s="3"/>
      <c r="E6" s="3"/>
      <c r="F6" s="3"/>
      <c r="G6" s="3"/>
      <c r="H6" s="3"/>
      <c r="I6" s="3"/>
      <c r="J6" s="3"/>
      <c r="K6" s="3"/>
      <c r="L6" s="3"/>
      <c r="M6" s="3"/>
      <c r="N6" s="3"/>
      <c r="O6" s="3"/>
      <c r="P6" s="3"/>
      <c r="Q6" s="3"/>
      <c r="R6" s="3"/>
      <c r="S6" s="3"/>
      <c r="T6" s="3"/>
      <c r="U6" s="3"/>
      <c r="V6" s="3"/>
      <c r="W6" s="3"/>
    </row>
    <row r="7" spans="1:23" x14ac:dyDescent="0.25">
      <c r="A7" s="3"/>
      <c r="B7" s="3"/>
      <c r="C7" s="3"/>
      <c r="D7" s="3"/>
      <c r="E7" s="3"/>
      <c r="F7" s="3"/>
      <c r="G7" s="3"/>
      <c r="H7" s="3"/>
      <c r="I7" s="3"/>
      <c r="J7" s="3"/>
      <c r="K7" s="3"/>
      <c r="L7" s="3"/>
      <c r="M7" s="3"/>
      <c r="N7" s="3"/>
      <c r="O7" s="3"/>
      <c r="P7" s="3"/>
      <c r="Q7" s="3"/>
      <c r="R7" s="3"/>
      <c r="S7" s="3"/>
      <c r="T7" s="3"/>
      <c r="U7" s="3"/>
      <c r="V7" s="3"/>
      <c r="W7" s="3"/>
    </row>
    <row r="8" spans="1:23" x14ac:dyDescent="0.25">
      <c r="A8" s="3"/>
      <c r="B8" s="3"/>
      <c r="C8" s="3"/>
      <c r="D8" s="3"/>
      <c r="E8" s="3"/>
      <c r="F8" s="3"/>
      <c r="G8" s="3"/>
      <c r="H8" s="3"/>
      <c r="I8" s="3"/>
      <c r="J8" s="3"/>
      <c r="K8" s="3"/>
      <c r="L8" s="3"/>
      <c r="M8" s="3"/>
      <c r="N8" s="3"/>
      <c r="O8" s="3"/>
      <c r="P8" s="3"/>
      <c r="Q8" s="3"/>
      <c r="R8" s="3"/>
      <c r="S8" s="3"/>
      <c r="T8" s="3"/>
      <c r="U8" s="3"/>
      <c r="V8" s="3"/>
      <c r="W8" s="3"/>
    </row>
    <row r="9" spans="1:23" x14ac:dyDescent="0.25">
      <c r="A9" s="3"/>
      <c r="B9" s="3"/>
      <c r="C9" s="3"/>
      <c r="D9" s="3"/>
      <c r="E9" s="3"/>
      <c r="F9" s="3"/>
      <c r="G9" s="3"/>
      <c r="H9" s="3"/>
      <c r="I9" s="3"/>
      <c r="J9" s="3"/>
      <c r="K9" s="3"/>
      <c r="L9" s="3"/>
      <c r="M9" s="3"/>
      <c r="N9" s="3"/>
      <c r="O9" s="3"/>
      <c r="P9" s="3"/>
      <c r="Q9" s="3"/>
      <c r="R9" s="3"/>
      <c r="S9" s="3"/>
      <c r="T9" s="3"/>
      <c r="U9" s="3"/>
      <c r="V9" s="3"/>
      <c r="W9" s="3"/>
    </row>
    <row r="10" spans="1:23" x14ac:dyDescent="0.25">
      <c r="A10" s="3"/>
      <c r="B10" s="3"/>
      <c r="C10" s="3"/>
      <c r="D10" s="3"/>
      <c r="E10" s="3"/>
      <c r="F10" s="3"/>
      <c r="G10" s="3"/>
      <c r="H10" s="3"/>
      <c r="I10" s="3"/>
      <c r="J10" s="3"/>
      <c r="K10" s="3"/>
      <c r="L10" s="3"/>
      <c r="M10" s="3"/>
      <c r="N10" s="3"/>
      <c r="O10" s="3"/>
      <c r="P10" s="3"/>
      <c r="Q10" s="3"/>
      <c r="R10" s="3"/>
      <c r="S10" s="3"/>
      <c r="T10" s="3"/>
      <c r="U10" s="3"/>
      <c r="V10" s="3"/>
      <c r="W10" s="3"/>
    </row>
    <row r="11" spans="1:23" x14ac:dyDescent="0.25">
      <c r="A11" s="3"/>
      <c r="B11" s="3"/>
      <c r="C11" s="3"/>
      <c r="D11" s="3"/>
      <c r="E11" s="3"/>
      <c r="F11" s="3"/>
      <c r="G11" s="3"/>
      <c r="H11" s="3"/>
      <c r="I11" s="3"/>
      <c r="J11" s="3"/>
      <c r="K11" s="3"/>
      <c r="L11" s="3"/>
      <c r="M11" s="3"/>
      <c r="N11" s="3"/>
      <c r="O11" s="3"/>
      <c r="P11" s="3"/>
      <c r="Q11" s="3"/>
      <c r="R11" s="3"/>
      <c r="S11" s="3"/>
      <c r="T11" s="3"/>
      <c r="U11" s="3"/>
      <c r="V11" s="3"/>
      <c r="W11" s="3"/>
    </row>
    <row r="12" spans="1:23" x14ac:dyDescent="0.25">
      <c r="A12" s="3"/>
      <c r="B12" s="3"/>
      <c r="C12" s="3"/>
      <c r="D12" s="3"/>
      <c r="E12" s="3"/>
      <c r="F12" s="3"/>
      <c r="G12" s="3"/>
      <c r="H12" s="3"/>
      <c r="I12" s="3"/>
      <c r="J12" s="3"/>
      <c r="K12" s="3"/>
      <c r="L12" s="3"/>
      <c r="M12" s="3"/>
      <c r="N12" s="3"/>
      <c r="O12" s="3"/>
      <c r="P12" s="3"/>
      <c r="Q12" s="3"/>
      <c r="R12" s="3"/>
      <c r="S12" s="3"/>
      <c r="T12" s="3"/>
      <c r="U12" s="3"/>
      <c r="V12" s="3"/>
      <c r="W12" s="3"/>
    </row>
    <row r="13" spans="1:23" x14ac:dyDescent="0.25">
      <c r="A13" s="3"/>
      <c r="B13" s="3"/>
      <c r="C13" s="3"/>
      <c r="D13" s="3"/>
      <c r="E13" s="3"/>
      <c r="F13" s="3"/>
      <c r="G13" s="3"/>
      <c r="H13" s="3"/>
      <c r="I13" s="3"/>
      <c r="J13" s="3"/>
      <c r="K13" s="3"/>
      <c r="L13" s="3"/>
      <c r="M13" s="3"/>
      <c r="N13" s="3"/>
      <c r="O13" s="3"/>
      <c r="P13" s="3"/>
      <c r="Q13" s="3"/>
      <c r="R13" s="3"/>
      <c r="S13" s="3"/>
      <c r="T13" s="3"/>
      <c r="U13" s="3"/>
      <c r="V13" s="3"/>
      <c r="W13" s="3"/>
    </row>
    <row r="14" spans="1:23" x14ac:dyDescent="0.25">
      <c r="A14" s="3"/>
      <c r="B14" s="3"/>
      <c r="C14" s="3"/>
      <c r="D14" s="3"/>
      <c r="E14" s="3"/>
      <c r="F14" s="3"/>
      <c r="G14" s="3"/>
      <c r="H14" s="3"/>
      <c r="I14" s="3"/>
      <c r="J14" s="3"/>
      <c r="K14" s="3"/>
      <c r="L14" s="3"/>
      <c r="M14" s="3"/>
      <c r="N14" s="3"/>
      <c r="O14" s="3"/>
      <c r="P14" s="3"/>
      <c r="Q14" s="3"/>
      <c r="R14" s="3"/>
      <c r="S14" s="3"/>
      <c r="T14" s="3"/>
      <c r="U14" s="3"/>
      <c r="V14" s="3"/>
      <c r="W14" s="3"/>
    </row>
    <row r="15" spans="1:23" x14ac:dyDescent="0.25">
      <c r="A15" s="3"/>
      <c r="B15" s="3"/>
      <c r="C15" s="3"/>
      <c r="D15" s="3"/>
      <c r="E15" s="3"/>
      <c r="F15" s="3"/>
      <c r="G15" s="3"/>
      <c r="H15" s="3"/>
      <c r="I15" s="3"/>
      <c r="J15" s="3"/>
      <c r="K15" s="3"/>
      <c r="L15" s="3"/>
      <c r="M15" s="3"/>
      <c r="N15" s="3"/>
      <c r="O15" s="3"/>
      <c r="P15" s="3"/>
      <c r="Q15" s="3"/>
      <c r="R15" s="3"/>
      <c r="S15" s="3"/>
      <c r="T15" s="3"/>
      <c r="U15" s="3"/>
      <c r="V15" s="3"/>
      <c r="W15" s="3"/>
    </row>
    <row r="16" spans="1:23" x14ac:dyDescent="0.25">
      <c r="A16" s="3"/>
      <c r="B16" s="3"/>
      <c r="C16" s="3"/>
      <c r="D16" s="3"/>
      <c r="E16" s="3"/>
      <c r="F16" s="3"/>
      <c r="G16" s="3"/>
      <c r="H16" s="3"/>
      <c r="I16" s="3"/>
      <c r="J16" s="3"/>
      <c r="K16" s="3"/>
      <c r="L16" s="3"/>
      <c r="M16" s="3"/>
      <c r="N16" s="3"/>
      <c r="O16" s="3"/>
      <c r="P16" s="3"/>
      <c r="Q16" s="3"/>
      <c r="R16" s="3"/>
      <c r="S16" s="3"/>
      <c r="T16" s="3"/>
      <c r="U16" s="3"/>
      <c r="V16" s="3"/>
      <c r="W16" s="3"/>
    </row>
    <row r="17" spans="1:23" x14ac:dyDescent="0.25">
      <c r="A17" s="3"/>
      <c r="B17" s="3"/>
      <c r="C17" s="3"/>
      <c r="D17" s="3"/>
      <c r="E17" s="3"/>
      <c r="F17" s="3"/>
      <c r="G17" s="3"/>
      <c r="H17" s="3"/>
      <c r="I17" s="3"/>
      <c r="J17" s="3"/>
      <c r="K17" s="3"/>
      <c r="L17" s="3"/>
      <c r="M17" s="3"/>
      <c r="N17" s="3"/>
      <c r="O17" s="3"/>
      <c r="P17" s="3"/>
      <c r="Q17" s="3"/>
      <c r="R17" s="3"/>
      <c r="S17" s="3"/>
      <c r="T17" s="3"/>
      <c r="U17" s="3"/>
      <c r="V17" s="3"/>
      <c r="W17" s="3"/>
    </row>
    <row r="18" spans="1:23" x14ac:dyDescent="0.25">
      <c r="A18" s="3"/>
      <c r="B18" s="3"/>
      <c r="C18" s="3"/>
      <c r="D18" s="3"/>
      <c r="E18" s="3"/>
      <c r="F18" s="3"/>
      <c r="G18" s="3"/>
      <c r="H18" s="3"/>
      <c r="I18" s="3"/>
      <c r="J18" s="3"/>
      <c r="K18" s="3"/>
      <c r="L18" s="3"/>
      <c r="M18" s="3"/>
      <c r="N18" s="3"/>
      <c r="O18" s="3"/>
      <c r="P18" s="3"/>
      <c r="Q18" s="3"/>
      <c r="R18" s="3"/>
      <c r="S18" s="3"/>
      <c r="T18" s="3"/>
      <c r="U18" s="3"/>
      <c r="V18" s="3"/>
      <c r="W18" s="3"/>
    </row>
    <row r="19" spans="1:23" x14ac:dyDescent="0.25">
      <c r="A19" s="3"/>
      <c r="B19" s="3"/>
      <c r="C19" s="3"/>
      <c r="D19" s="3"/>
      <c r="E19" s="3"/>
      <c r="F19" s="3"/>
      <c r="G19" s="3"/>
      <c r="H19" s="3"/>
      <c r="I19" s="3"/>
      <c r="J19" s="3"/>
      <c r="K19" s="3"/>
      <c r="L19" s="3"/>
      <c r="M19" s="3"/>
      <c r="N19" s="3"/>
      <c r="O19" s="3"/>
      <c r="P19" s="3"/>
      <c r="Q19" s="3"/>
      <c r="R19" s="3"/>
      <c r="S19" s="3"/>
      <c r="T19" s="3"/>
      <c r="U19" s="3"/>
      <c r="V19" s="3"/>
      <c r="W19" s="3"/>
    </row>
    <row r="20" spans="1:23" x14ac:dyDescent="0.25">
      <c r="A20" s="3"/>
      <c r="B20" s="3"/>
      <c r="C20" s="3"/>
      <c r="D20" s="3"/>
      <c r="E20" s="3"/>
      <c r="F20" s="3"/>
      <c r="G20" s="3"/>
      <c r="H20" s="3"/>
      <c r="I20" s="3"/>
      <c r="J20" s="3"/>
      <c r="K20" s="3"/>
      <c r="L20" s="3"/>
      <c r="M20" s="3"/>
      <c r="N20" s="3"/>
      <c r="O20" s="3"/>
      <c r="P20" s="3"/>
      <c r="Q20" s="3"/>
      <c r="R20" s="3"/>
      <c r="S20" s="3"/>
      <c r="T20" s="3"/>
      <c r="U20" s="3"/>
      <c r="V20" s="3"/>
      <c r="W20" s="3"/>
    </row>
    <row r="21" spans="1:23" ht="15.75" customHeight="1" x14ac:dyDescent="0.25">
      <c r="A21" s="3"/>
      <c r="B21" s="3"/>
      <c r="C21" s="3"/>
      <c r="D21" s="3"/>
      <c r="E21" s="3"/>
      <c r="F21" s="3"/>
      <c r="G21" s="3"/>
      <c r="H21" s="3"/>
      <c r="I21" s="3"/>
      <c r="J21" s="3"/>
      <c r="K21" s="3"/>
      <c r="L21" s="3"/>
      <c r="M21" s="3"/>
      <c r="N21" s="3"/>
      <c r="O21" s="3"/>
      <c r="P21" s="3"/>
      <c r="Q21" s="3"/>
      <c r="R21" s="3"/>
      <c r="S21" s="3"/>
      <c r="T21" s="3"/>
      <c r="U21" s="3"/>
      <c r="V21" s="3"/>
      <c r="W21" s="3"/>
    </row>
    <row r="22" spans="1:23" ht="15.75" customHeight="1" x14ac:dyDescent="0.2"/>
    <row r="23" spans="1:23" ht="15.75" customHeight="1" x14ac:dyDescent="0.2"/>
    <row r="24" spans="1:23" ht="15.75" customHeight="1" x14ac:dyDescent="0.2"/>
    <row r="25" spans="1:23" ht="15.75" customHeight="1" x14ac:dyDescent="0.2"/>
    <row r="26" spans="1:23" ht="15.75" customHeight="1" x14ac:dyDescent="0.2"/>
    <row r="27" spans="1:23" ht="15.75" customHeight="1" x14ac:dyDescent="0.2"/>
    <row r="28" spans="1:23" ht="15.75" customHeight="1" x14ac:dyDescent="0.2"/>
    <row r="29" spans="1:23" ht="15.75" customHeight="1" x14ac:dyDescent="0.2"/>
    <row r="30" spans="1:23" ht="15.75" customHeight="1" x14ac:dyDescent="0.2"/>
    <row r="31" spans="1:23" ht="15.75" customHeight="1" x14ac:dyDescent="0.2"/>
    <row r="32" spans="1:2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C3:W3"/>
  </mergeCells>
  <printOptions horizontalCentered="1"/>
  <pageMargins left="0.7" right="0.7" top="0.75" bottom="0.75" header="0" footer="0"/>
  <pageSetup orientation="portrait" r:id="rId1"/>
  <headerFooter>
    <oddHeader>&amp;C GR&amp;&amp;R ANOVA Requirements</oddHeader>
    <oddFooter>&amp;L 1AF0003 &amp;A&amp;CFF0000Printed Copy Uncontrolled.   
&amp;RRev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AA1000"/>
  <sheetViews>
    <sheetView zoomScaleNormal="100" workbookViewId="0">
      <selection activeCell="Y40" sqref="Y40"/>
    </sheetView>
  </sheetViews>
  <sheetFormatPr defaultColWidth="12.625" defaultRowHeight="15" customHeight="1" x14ac:dyDescent="0.2"/>
  <cols>
    <col min="1" max="27" width="6.375" customWidth="1"/>
  </cols>
  <sheetData>
    <row r="1" spans="1:27" ht="18" customHeight="1" x14ac:dyDescent="0.25">
      <c r="A1" s="887" t="s">
        <v>230</v>
      </c>
      <c r="B1" s="692"/>
      <c r="C1" s="692"/>
      <c r="D1" s="692"/>
      <c r="E1" s="692"/>
      <c r="F1" s="692"/>
      <c r="G1" s="692"/>
      <c r="H1" s="692"/>
      <c r="I1" s="692"/>
      <c r="J1" s="692"/>
      <c r="K1" s="692"/>
      <c r="L1" s="692"/>
      <c r="M1" s="692"/>
      <c r="N1" s="692"/>
      <c r="O1" s="692"/>
      <c r="P1" s="692"/>
      <c r="Q1" s="692"/>
      <c r="R1" s="692"/>
      <c r="S1" s="692"/>
      <c r="T1" s="692"/>
      <c r="U1" s="692"/>
      <c r="V1" s="692"/>
      <c r="W1" s="692"/>
      <c r="X1" s="692"/>
      <c r="Y1" s="692"/>
      <c r="Z1" s="740"/>
      <c r="AA1" s="3"/>
    </row>
    <row r="2" spans="1:27" ht="15.75" customHeight="1" x14ac:dyDescent="0.2">
      <c r="A2" s="890" t="s">
        <v>345</v>
      </c>
      <c r="B2" s="664"/>
      <c r="C2" s="665"/>
      <c r="D2" s="888" t="str">
        <f>IF(ISBLANK(Information!D2),"",Information!D2)</f>
        <v/>
      </c>
      <c r="E2" s="664"/>
      <c r="F2" s="664"/>
      <c r="G2" s="664"/>
      <c r="H2" s="667"/>
      <c r="I2" s="164"/>
      <c r="J2" s="165"/>
      <c r="K2" s="166" t="s">
        <v>346</v>
      </c>
      <c r="L2" s="889"/>
      <c r="M2" s="664"/>
      <c r="N2" s="664"/>
      <c r="O2" s="667"/>
      <c r="P2" s="890" t="s">
        <v>347</v>
      </c>
      <c r="Q2" s="665"/>
      <c r="R2" s="891"/>
      <c r="S2" s="667"/>
      <c r="T2" s="890" t="s">
        <v>348</v>
      </c>
      <c r="U2" s="664"/>
      <c r="V2" s="665"/>
      <c r="W2" s="892"/>
      <c r="X2" s="664"/>
      <c r="Y2" s="664"/>
      <c r="Z2" s="667"/>
      <c r="AA2" s="167"/>
    </row>
    <row r="3" spans="1:27" ht="15.75" customHeight="1" x14ac:dyDescent="0.2">
      <c r="A3" s="893" t="s">
        <v>349</v>
      </c>
      <c r="B3" s="669"/>
      <c r="C3" s="670"/>
      <c r="D3" s="894" t="str">
        <f>IF(ISBLANK(Information!D19),"",Information!D19)</f>
        <v/>
      </c>
      <c r="E3" s="669"/>
      <c r="F3" s="669"/>
      <c r="G3" s="669"/>
      <c r="H3" s="680"/>
      <c r="I3" s="893" t="s">
        <v>350</v>
      </c>
      <c r="J3" s="669"/>
      <c r="K3" s="670"/>
      <c r="L3" s="895"/>
      <c r="M3" s="669"/>
      <c r="N3" s="669"/>
      <c r="O3" s="680"/>
      <c r="P3" s="908" t="s">
        <v>351</v>
      </c>
      <c r="Q3" s="670"/>
      <c r="R3" s="909"/>
      <c r="S3" s="680"/>
      <c r="T3" s="896" t="s">
        <v>352</v>
      </c>
      <c r="U3" s="774"/>
      <c r="V3" s="775"/>
      <c r="W3" s="902"/>
      <c r="X3" s="774"/>
      <c r="Y3" s="774"/>
      <c r="Z3" s="903"/>
      <c r="AA3" s="167"/>
    </row>
    <row r="4" spans="1:27" ht="15.75" customHeight="1" x14ac:dyDescent="0.2">
      <c r="A4" s="898" t="s">
        <v>353</v>
      </c>
      <c r="B4" s="682"/>
      <c r="C4" s="686"/>
      <c r="D4" s="899"/>
      <c r="E4" s="682"/>
      <c r="F4" s="682"/>
      <c r="G4" s="682"/>
      <c r="H4" s="683"/>
      <c r="I4" s="898" t="s">
        <v>354</v>
      </c>
      <c r="J4" s="682"/>
      <c r="K4" s="686"/>
      <c r="L4" s="900"/>
      <c r="M4" s="682"/>
      <c r="N4" s="682"/>
      <c r="O4" s="683"/>
      <c r="P4" s="901" t="s">
        <v>355</v>
      </c>
      <c r="Q4" s="686"/>
      <c r="R4" s="907"/>
      <c r="S4" s="683"/>
      <c r="T4" s="754"/>
      <c r="U4" s="697"/>
      <c r="V4" s="897"/>
      <c r="W4" s="712"/>
      <c r="X4" s="697"/>
      <c r="Y4" s="697"/>
      <c r="Z4" s="698"/>
      <c r="AA4" s="167"/>
    </row>
    <row r="5" spans="1:27" ht="12.75" customHeight="1" x14ac:dyDescent="0.3">
      <c r="A5" s="168"/>
      <c r="B5" s="168"/>
      <c r="C5" s="169"/>
      <c r="D5" s="168"/>
      <c r="E5" s="168"/>
      <c r="F5" s="168"/>
      <c r="G5" s="168"/>
      <c r="H5" s="168"/>
      <c r="I5" s="169"/>
      <c r="J5" s="168"/>
      <c r="K5" s="169"/>
      <c r="L5" s="168"/>
      <c r="M5" s="168"/>
      <c r="N5" s="168"/>
      <c r="O5" s="168"/>
      <c r="P5" s="170"/>
      <c r="Q5" s="170"/>
      <c r="R5" s="168"/>
      <c r="S5" s="168"/>
      <c r="T5" s="168"/>
      <c r="U5" s="171"/>
      <c r="V5" s="171"/>
      <c r="W5" s="168"/>
      <c r="X5" s="168"/>
      <c r="Y5" s="168"/>
      <c r="Z5" s="168"/>
      <c r="AA5" s="168"/>
    </row>
    <row r="6" spans="1:27" ht="12.75" customHeight="1" x14ac:dyDescent="0.3">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row>
    <row r="7" spans="1:27" ht="12.75" customHeight="1" x14ac:dyDescent="0.3">
      <c r="A7" s="168"/>
      <c r="B7" s="172" t="s">
        <v>356</v>
      </c>
      <c r="C7" s="170" t="s">
        <v>357</v>
      </c>
      <c r="D7" s="173"/>
      <c r="E7" s="174"/>
      <c r="F7" s="174"/>
      <c r="G7" s="175"/>
      <c r="H7" s="175"/>
      <c r="I7" s="168"/>
      <c r="J7" s="168"/>
      <c r="K7" s="168"/>
      <c r="L7" s="168"/>
      <c r="M7" s="168"/>
      <c r="N7" s="168"/>
      <c r="O7" s="168"/>
      <c r="P7" s="168"/>
      <c r="Q7" s="168"/>
      <c r="R7" s="168"/>
      <c r="S7" s="168"/>
      <c r="T7" s="168"/>
      <c r="U7" s="168"/>
      <c r="V7" s="168"/>
      <c r="W7" s="168"/>
      <c r="X7" s="168"/>
      <c r="Y7" s="168"/>
      <c r="Z7" s="168"/>
      <c r="AA7" s="168"/>
    </row>
    <row r="8" spans="1:27" ht="12.75" customHeight="1" x14ac:dyDescent="0.3">
      <c r="A8" s="168"/>
      <c r="B8" s="176"/>
      <c r="C8" s="177">
        <v>1</v>
      </c>
      <c r="D8" s="177">
        <f t="shared" ref="D8:L8" si="0">C8+1</f>
        <v>2</v>
      </c>
      <c r="E8" s="177">
        <f t="shared" si="0"/>
        <v>3</v>
      </c>
      <c r="F8" s="177">
        <f t="shared" si="0"/>
        <v>4</v>
      </c>
      <c r="G8" s="177">
        <f t="shared" si="0"/>
        <v>5</v>
      </c>
      <c r="H8" s="177">
        <f t="shared" si="0"/>
        <v>6</v>
      </c>
      <c r="I8" s="177">
        <f t="shared" si="0"/>
        <v>7</v>
      </c>
      <c r="J8" s="177">
        <f t="shared" si="0"/>
        <v>8</v>
      </c>
      <c r="K8" s="177">
        <f t="shared" si="0"/>
        <v>9</v>
      </c>
      <c r="L8" s="177">
        <f t="shared" si="0"/>
        <v>10</v>
      </c>
      <c r="M8" s="168"/>
      <c r="N8" s="178" t="s">
        <v>358</v>
      </c>
      <c r="O8" s="168"/>
      <c r="P8" s="179"/>
      <c r="Q8" s="180"/>
      <c r="R8" s="181"/>
      <c r="S8" s="181"/>
      <c r="T8" s="181"/>
      <c r="U8" s="181"/>
      <c r="V8" s="181"/>
      <c r="W8" s="181"/>
      <c r="X8" s="181"/>
      <c r="Y8" s="181"/>
      <c r="Z8" s="182"/>
      <c r="AA8" s="168"/>
    </row>
    <row r="9" spans="1:27" ht="12.75" customHeight="1" x14ac:dyDescent="0.35">
      <c r="A9" s="168"/>
      <c r="B9" s="175">
        <v>1</v>
      </c>
      <c r="C9" s="183"/>
      <c r="D9" s="183"/>
      <c r="E9" s="183"/>
      <c r="F9" s="183"/>
      <c r="G9" s="183"/>
      <c r="H9" s="183"/>
      <c r="I9" s="183"/>
      <c r="J9" s="183"/>
      <c r="K9" s="183"/>
      <c r="L9" s="183"/>
      <c r="M9" s="168"/>
      <c r="N9" s="184" t="str">
        <f t="shared" ref="N9:N11" si="1">IF((COUNT(C9:L9)=10),AVERAGE(C9:L9),"")</f>
        <v/>
      </c>
      <c r="O9" s="168"/>
      <c r="P9" s="185"/>
      <c r="Q9" s="186"/>
      <c r="R9" s="187"/>
      <c r="S9" s="187"/>
      <c r="T9" s="187"/>
      <c r="U9" s="187"/>
      <c r="V9" s="179"/>
      <c r="W9" s="187"/>
      <c r="X9" s="179"/>
      <c r="Y9" s="179"/>
      <c r="Z9" s="188"/>
      <c r="AA9" s="189"/>
    </row>
    <row r="10" spans="1:27" ht="12.75" customHeight="1" x14ac:dyDescent="0.35">
      <c r="A10" s="168"/>
      <c r="B10" s="175">
        <v>2</v>
      </c>
      <c r="C10" s="183"/>
      <c r="D10" s="183"/>
      <c r="E10" s="183"/>
      <c r="F10" s="183"/>
      <c r="G10" s="183"/>
      <c r="H10" s="183"/>
      <c r="I10" s="183"/>
      <c r="J10" s="183"/>
      <c r="K10" s="183"/>
      <c r="L10" s="183"/>
      <c r="M10" s="168"/>
      <c r="N10" s="184" t="str">
        <f t="shared" si="1"/>
        <v/>
      </c>
      <c r="O10" s="168"/>
      <c r="P10" s="190"/>
      <c r="Q10" s="186"/>
      <c r="R10" s="187"/>
      <c r="S10" s="187"/>
      <c r="T10" s="187"/>
      <c r="U10" s="187"/>
      <c r="V10" s="179"/>
      <c r="W10" s="187"/>
      <c r="X10" s="179"/>
      <c r="Y10" s="179"/>
      <c r="Z10" s="188"/>
      <c r="AA10" s="189"/>
    </row>
    <row r="11" spans="1:27" ht="13.5" customHeight="1" x14ac:dyDescent="0.3">
      <c r="A11" s="168"/>
      <c r="B11" s="175">
        <v>3</v>
      </c>
      <c r="C11" s="183"/>
      <c r="D11" s="183"/>
      <c r="E11" s="183"/>
      <c r="F11" s="183"/>
      <c r="G11" s="183"/>
      <c r="H11" s="183"/>
      <c r="I11" s="183"/>
      <c r="J11" s="183"/>
      <c r="K11" s="183"/>
      <c r="L11" s="183"/>
      <c r="M11" s="168"/>
      <c r="N11" s="184" t="str">
        <f t="shared" si="1"/>
        <v/>
      </c>
      <c r="O11" s="168"/>
      <c r="P11" s="191"/>
      <c r="Q11" s="192"/>
      <c r="R11" s="904" t="s">
        <v>359</v>
      </c>
      <c r="S11" s="660"/>
      <c r="T11" s="660"/>
      <c r="U11" s="660"/>
      <c r="V11" s="660"/>
      <c r="W11" s="660"/>
      <c r="X11" s="660"/>
      <c r="Y11" s="661"/>
      <c r="Z11" s="188"/>
      <c r="AA11" s="168"/>
    </row>
    <row r="12" spans="1:27" ht="13.5" customHeight="1" x14ac:dyDescent="0.3">
      <c r="A12" s="168"/>
      <c r="B12" s="175"/>
      <c r="C12" s="175"/>
      <c r="D12" s="175"/>
      <c r="E12" s="175"/>
      <c r="F12" s="175"/>
      <c r="G12" s="175"/>
      <c r="H12" s="175"/>
      <c r="I12" s="175"/>
      <c r="J12" s="175"/>
      <c r="K12" s="175"/>
      <c r="L12" s="175"/>
      <c r="M12" s="168"/>
      <c r="N12" s="168"/>
      <c r="O12" s="168"/>
      <c r="P12" s="179"/>
      <c r="Q12" s="193"/>
      <c r="R12" s="179"/>
      <c r="S12" s="179"/>
      <c r="T12" s="179"/>
      <c r="U12" s="179"/>
      <c r="V12" s="179"/>
      <c r="W12" s="179"/>
      <c r="X12" s="179"/>
      <c r="Y12" s="179"/>
      <c r="Z12" s="194"/>
      <c r="AA12" s="168"/>
    </row>
    <row r="13" spans="1:27" ht="13.5" customHeight="1" x14ac:dyDescent="0.3">
      <c r="A13" s="168"/>
      <c r="B13" s="170" t="s">
        <v>358</v>
      </c>
      <c r="C13" s="195" t="str">
        <f t="shared" ref="C13:L13" si="2">IF(COUNT(C9:C11)=3,AVERAGE(C9:C11),"")</f>
        <v/>
      </c>
      <c r="D13" s="195" t="str">
        <f t="shared" si="2"/>
        <v/>
      </c>
      <c r="E13" s="195" t="str">
        <f t="shared" si="2"/>
        <v/>
      </c>
      <c r="F13" s="195" t="str">
        <f t="shared" si="2"/>
        <v/>
      </c>
      <c r="G13" s="195" t="str">
        <f t="shared" si="2"/>
        <v/>
      </c>
      <c r="H13" s="195" t="str">
        <f t="shared" si="2"/>
        <v/>
      </c>
      <c r="I13" s="195" t="str">
        <f t="shared" si="2"/>
        <v/>
      </c>
      <c r="J13" s="195" t="str">
        <f t="shared" si="2"/>
        <v/>
      </c>
      <c r="K13" s="195" t="str">
        <f t="shared" si="2"/>
        <v/>
      </c>
      <c r="L13" s="195" t="str">
        <f t="shared" si="2"/>
        <v/>
      </c>
      <c r="M13" s="905" t="s">
        <v>360</v>
      </c>
      <c r="N13" s="669"/>
      <c r="O13" s="906" t="str">
        <f>IF(COUNT(N9)&gt;0,AVERAGE(C9:L11),"")</f>
        <v/>
      </c>
      <c r="P13" s="669"/>
      <c r="Q13" s="193"/>
      <c r="R13" s="179"/>
      <c r="S13" s="179"/>
      <c r="T13" s="179"/>
      <c r="U13" s="179"/>
      <c r="V13" s="179"/>
      <c r="W13" s="179"/>
      <c r="X13" s="910" t="s">
        <v>361</v>
      </c>
      <c r="Y13" s="911"/>
      <c r="Z13" s="912"/>
      <c r="AA13" s="168"/>
    </row>
    <row r="14" spans="1:27" ht="13.5" customHeight="1" x14ac:dyDescent="0.3">
      <c r="A14" s="168"/>
      <c r="B14" s="178" t="s">
        <v>362</v>
      </c>
      <c r="C14" s="195" t="str">
        <f t="shared" ref="C14:L14" si="3">IF(COUNT(C9:C11)=3,MAX(C9:C11)-MIN(C9:C11),"")</f>
        <v/>
      </c>
      <c r="D14" s="195" t="str">
        <f t="shared" si="3"/>
        <v/>
      </c>
      <c r="E14" s="195" t="str">
        <f t="shared" si="3"/>
        <v/>
      </c>
      <c r="F14" s="195" t="str">
        <f t="shared" si="3"/>
        <v/>
      </c>
      <c r="G14" s="195" t="str">
        <f t="shared" si="3"/>
        <v/>
      </c>
      <c r="H14" s="195" t="str">
        <f t="shared" si="3"/>
        <v/>
      </c>
      <c r="I14" s="195" t="str">
        <f t="shared" si="3"/>
        <v/>
      </c>
      <c r="J14" s="195" t="str">
        <f t="shared" si="3"/>
        <v/>
      </c>
      <c r="K14" s="195" t="str">
        <f t="shared" si="3"/>
        <v/>
      </c>
      <c r="L14" s="195" t="str">
        <f t="shared" si="3"/>
        <v/>
      </c>
      <c r="M14" s="905" t="s">
        <v>363</v>
      </c>
      <c r="N14" s="669"/>
      <c r="O14" s="906" t="str">
        <f>IF(COUNT(N9)&gt;0,AVERAGE(C14:L14),"")</f>
        <v/>
      </c>
      <c r="P14" s="669"/>
      <c r="Q14" s="196"/>
      <c r="R14" s="197"/>
      <c r="S14" s="197"/>
      <c r="T14" s="197"/>
      <c r="U14" s="198" t="str">
        <f>IF(N29="","",(C39/O43)*5.15)</f>
        <v/>
      </c>
      <c r="V14" s="199"/>
      <c r="W14" s="179" t="str">
        <f>IF(U14="","",SQRT(2)*U20/U14)</f>
        <v/>
      </c>
      <c r="X14" s="913"/>
      <c r="Y14" s="914"/>
      <c r="Z14" s="915"/>
      <c r="AA14" s="168"/>
    </row>
    <row r="15" spans="1:27" ht="13.5" customHeight="1" x14ac:dyDescent="0.3">
      <c r="A15" s="168"/>
      <c r="B15" s="178"/>
      <c r="C15" s="195"/>
      <c r="D15" s="195"/>
      <c r="E15" s="195"/>
      <c r="F15" s="195"/>
      <c r="G15" s="195"/>
      <c r="H15" s="200"/>
      <c r="I15" s="168"/>
      <c r="J15" s="168"/>
      <c r="K15" s="168"/>
      <c r="L15" s="168"/>
      <c r="M15" s="189"/>
      <c r="N15" s="168"/>
      <c r="O15" s="175"/>
      <c r="P15" s="179"/>
      <c r="Q15" s="201"/>
      <c r="R15" s="202"/>
      <c r="S15" s="202"/>
      <c r="T15" s="202"/>
      <c r="U15" s="203"/>
      <c r="V15" s="187"/>
      <c r="W15" s="916" t="s">
        <v>364</v>
      </c>
      <c r="X15" s="917"/>
      <c r="Y15" s="917"/>
      <c r="Z15" s="918"/>
      <c r="AA15" s="168"/>
    </row>
    <row r="16" spans="1:27" ht="12.75" customHeight="1" x14ac:dyDescent="0.3">
      <c r="A16" s="175"/>
      <c r="B16" s="172" t="s">
        <v>365</v>
      </c>
      <c r="C16" s="170" t="s">
        <v>357</v>
      </c>
      <c r="D16" s="173"/>
      <c r="E16" s="174"/>
      <c r="F16" s="174"/>
      <c r="G16" s="175"/>
      <c r="H16" s="175"/>
      <c r="I16" s="200"/>
      <c r="J16" s="178"/>
      <c r="K16" s="195"/>
      <c r="L16" s="195"/>
      <c r="M16" s="189"/>
      <c r="N16" s="195"/>
      <c r="O16" s="175"/>
      <c r="P16" s="197"/>
      <c r="Q16" s="204"/>
      <c r="R16" s="197"/>
      <c r="S16" s="197"/>
      <c r="T16" s="197"/>
      <c r="U16" s="198" t="str">
        <f>IF(N29="","",IF((P51)&gt;P52,SQRT(P51-P52),0))</f>
        <v/>
      </c>
      <c r="V16" s="199"/>
      <c r="W16" s="919" t="str">
        <f>IF(W14="","",IF(W14&lt;5,"-WARNING, NOT ENOUGH DISTINCT CATEGORIES",""))</f>
        <v/>
      </c>
      <c r="X16" s="774"/>
      <c r="Y16" s="774"/>
      <c r="Z16" s="903"/>
      <c r="AA16" s="168"/>
    </row>
    <row r="17" spans="1:27" ht="12.75" customHeight="1" x14ac:dyDescent="0.3">
      <c r="A17" s="175"/>
      <c r="B17" s="176"/>
      <c r="C17" s="177">
        <v>1</v>
      </c>
      <c r="D17" s="177">
        <f t="shared" ref="D17:L17" si="4">C17+1</f>
        <v>2</v>
      </c>
      <c r="E17" s="177">
        <f t="shared" si="4"/>
        <v>3</v>
      </c>
      <c r="F17" s="177">
        <f t="shared" si="4"/>
        <v>4</v>
      </c>
      <c r="G17" s="177">
        <f t="shared" si="4"/>
        <v>5</v>
      </c>
      <c r="H17" s="177">
        <f t="shared" si="4"/>
        <v>6</v>
      </c>
      <c r="I17" s="177">
        <f t="shared" si="4"/>
        <v>7</v>
      </c>
      <c r="J17" s="177">
        <f t="shared" si="4"/>
        <v>8</v>
      </c>
      <c r="K17" s="177">
        <f t="shared" si="4"/>
        <v>9</v>
      </c>
      <c r="L17" s="177">
        <f t="shared" si="4"/>
        <v>10</v>
      </c>
      <c r="M17" s="189"/>
      <c r="N17" s="178" t="s">
        <v>358</v>
      </c>
      <c r="O17" s="175"/>
      <c r="P17" s="179"/>
      <c r="Q17" s="193"/>
      <c r="R17" s="202"/>
      <c r="S17" s="202"/>
      <c r="T17" s="202"/>
      <c r="U17" s="203"/>
      <c r="V17" s="187"/>
      <c r="W17" s="853"/>
      <c r="X17" s="920"/>
      <c r="Y17" s="920"/>
      <c r="Z17" s="921"/>
      <c r="AA17" s="205"/>
    </row>
    <row r="18" spans="1:27" ht="12.75" customHeight="1" x14ac:dyDescent="0.3">
      <c r="A18" s="175"/>
      <c r="B18" s="175">
        <v>1</v>
      </c>
      <c r="C18" s="183"/>
      <c r="D18" s="183"/>
      <c r="E18" s="183"/>
      <c r="F18" s="183"/>
      <c r="G18" s="183"/>
      <c r="H18" s="183"/>
      <c r="I18" s="183"/>
      <c r="J18" s="183"/>
      <c r="K18" s="183"/>
      <c r="L18" s="183"/>
      <c r="M18" s="189"/>
      <c r="N18" s="184" t="str">
        <f t="shared" ref="N18:N20" si="5">IF((COUNT(C18:L18)=10),AVERAGE(C18:L18),"")</f>
        <v/>
      </c>
      <c r="O18" s="175"/>
      <c r="P18" s="197"/>
      <c r="Q18" s="206"/>
      <c r="R18" s="207"/>
      <c r="S18" s="207"/>
      <c r="T18" s="207"/>
      <c r="U18" s="198" t="str">
        <f>IF(N29="","",SQRT((U14)^2+(U16)^2))</f>
        <v/>
      </c>
      <c r="V18" s="199"/>
      <c r="W18" s="922" t="str">
        <f>IF(N29="","",IF(V29&gt;10,"-WARNING, IF POWERTRAIN COMPONENT, TOTAL GAGE R&amp;R TOO HIGH",""))</f>
        <v/>
      </c>
      <c r="X18" s="911"/>
      <c r="Y18" s="911"/>
      <c r="Z18" s="912"/>
      <c r="AA18" s="168"/>
    </row>
    <row r="19" spans="1:27" ht="12.75" customHeight="1" x14ac:dyDescent="0.3">
      <c r="A19" s="175"/>
      <c r="B19" s="175">
        <v>2</v>
      </c>
      <c r="C19" s="183"/>
      <c r="D19" s="183"/>
      <c r="E19" s="183"/>
      <c r="F19" s="183"/>
      <c r="G19" s="183"/>
      <c r="H19" s="183"/>
      <c r="I19" s="183"/>
      <c r="J19" s="183"/>
      <c r="K19" s="183"/>
      <c r="L19" s="183"/>
      <c r="M19" s="189"/>
      <c r="N19" s="184" t="str">
        <f t="shared" si="5"/>
        <v/>
      </c>
      <c r="O19" s="175"/>
      <c r="P19" s="179"/>
      <c r="Q19" s="201"/>
      <c r="R19" s="202"/>
      <c r="S19" s="202"/>
      <c r="T19" s="202"/>
      <c r="U19" s="203"/>
      <c r="V19" s="187"/>
      <c r="W19" s="923"/>
      <c r="X19" s="653"/>
      <c r="Y19" s="653"/>
      <c r="Z19" s="696"/>
      <c r="AA19" s="168"/>
    </row>
    <row r="20" spans="1:27" ht="12.75" customHeight="1" x14ac:dyDescent="0.3">
      <c r="A20" s="175"/>
      <c r="B20" s="175">
        <v>3</v>
      </c>
      <c r="C20" s="183"/>
      <c r="D20" s="183"/>
      <c r="E20" s="183"/>
      <c r="F20" s="183"/>
      <c r="G20" s="183"/>
      <c r="H20" s="183"/>
      <c r="I20" s="183"/>
      <c r="J20" s="183"/>
      <c r="K20" s="183"/>
      <c r="L20" s="183"/>
      <c r="M20" s="189"/>
      <c r="N20" s="184" t="str">
        <f t="shared" si="5"/>
        <v/>
      </c>
      <c r="O20" s="175"/>
      <c r="P20" s="187"/>
      <c r="Q20" s="186"/>
      <c r="R20" s="179"/>
      <c r="S20" s="198"/>
      <c r="T20" s="198" t="s">
        <v>366</v>
      </c>
      <c r="U20" s="208" t="str">
        <f>IF(N29="","",P50*(5.15/L44))</f>
        <v/>
      </c>
      <c r="V20" s="199"/>
      <c r="W20" s="853"/>
      <c r="X20" s="920"/>
      <c r="Y20" s="920"/>
      <c r="Z20" s="921"/>
      <c r="AA20" s="168"/>
    </row>
    <row r="21" spans="1:27" ht="12.75" customHeight="1" x14ac:dyDescent="0.3">
      <c r="A21" s="175"/>
      <c r="B21" s="175"/>
      <c r="C21" s="175"/>
      <c r="D21" s="175"/>
      <c r="E21" s="175"/>
      <c r="F21" s="175"/>
      <c r="G21" s="175"/>
      <c r="H21" s="175"/>
      <c r="I21" s="175"/>
      <c r="J21" s="175"/>
      <c r="K21" s="175"/>
      <c r="L21" s="175"/>
      <c r="M21" s="189"/>
      <c r="N21" s="195"/>
      <c r="O21" s="175"/>
      <c r="P21" s="179"/>
      <c r="Q21" s="201"/>
      <c r="R21" s="202"/>
      <c r="S21" s="202"/>
      <c r="T21" s="202"/>
      <c r="U21" s="198"/>
      <c r="V21" s="187"/>
      <c r="W21" s="922" t="str">
        <f>IF(N29="","",IF(V29&gt;20,"-WARNING, TOTAL GAGE R&amp;R TOO HIGH",""))</f>
        <v/>
      </c>
      <c r="X21" s="911"/>
      <c r="Y21" s="911"/>
      <c r="Z21" s="912"/>
      <c r="AA21" s="168"/>
    </row>
    <row r="22" spans="1:27" ht="12.75" customHeight="1" x14ac:dyDescent="0.3">
      <c r="A22" s="200"/>
      <c r="B22" s="170" t="s">
        <v>358</v>
      </c>
      <c r="C22" s="195" t="str">
        <f t="shared" ref="C22:L22" si="6">IF(COUNT(C18:C20)=3,AVERAGE(C18:C20),"")</f>
        <v/>
      </c>
      <c r="D22" s="195" t="str">
        <f t="shared" si="6"/>
        <v/>
      </c>
      <c r="E22" s="195" t="str">
        <f t="shared" si="6"/>
        <v/>
      </c>
      <c r="F22" s="195" t="str">
        <f t="shared" si="6"/>
        <v/>
      </c>
      <c r="G22" s="195" t="str">
        <f t="shared" si="6"/>
        <v/>
      </c>
      <c r="H22" s="195" t="str">
        <f t="shared" si="6"/>
        <v/>
      </c>
      <c r="I22" s="195" t="str">
        <f t="shared" si="6"/>
        <v/>
      </c>
      <c r="J22" s="195" t="str">
        <f t="shared" si="6"/>
        <v/>
      </c>
      <c r="K22" s="195" t="str">
        <f t="shared" si="6"/>
        <v/>
      </c>
      <c r="L22" s="195" t="str">
        <f t="shared" si="6"/>
        <v/>
      </c>
      <c r="M22" s="924" t="s">
        <v>367</v>
      </c>
      <c r="N22" s="669"/>
      <c r="O22" s="906" t="str">
        <f>IF(COUNT(N18)&gt;0,AVERAGE(C18:L20),"")</f>
        <v/>
      </c>
      <c r="P22" s="669"/>
      <c r="Q22" s="186"/>
      <c r="R22" s="179"/>
      <c r="S22" s="198"/>
      <c r="T22" s="198" t="s">
        <v>368</v>
      </c>
      <c r="U22" s="198" t="str">
        <f>IF(N29="","",SQRT((U18)^2+(U20)^2))</f>
        <v/>
      </c>
      <c r="V22" s="199"/>
      <c r="W22" s="853"/>
      <c r="X22" s="920"/>
      <c r="Y22" s="920"/>
      <c r="Z22" s="921"/>
      <c r="AA22" s="168"/>
    </row>
    <row r="23" spans="1:27" ht="12.75" customHeight="1" x14ac:dyDescent="0.3">
      <c r="A23" s="200"/>
      <c r="B23" s="178" t="s">
        <v>362</v>
      </c>
      <c r="C23" s="195" t="str">
        <f t="shared" ref="C23:L23" si="7">IF(COUNT(C18:C20)=3,MAX(C18:C20)-MIN(C18:C20),"")</f>
        <v/>
      </c>
      <c r="D23" s="195" t="str">
        <f t="shared" si="7"/>
        <v/>
      </c>
      <c r="E23" s="195" t="str">
        <f t="shared" si="7"/>
        <v/>
      </c>
      <c r="F23" s="195" t="str">
        <f t="shared" si="7"/>
        <v/>
      </c>
      <c r="G23" s="195" t="str">
        <f t="shared" si="7"/>
        <v/>
      </c>
      <c r="H23" s="195" t="str">
        <f t="shared" si="7"/>
        <v/>
      </c>
      <c r="I23" s="195" t="str">
        <f t="shared" si="7"/>
        <v/>
      </c>
      <c r="J23" s="195" t="str">
        <f t="shared" si="7"/>
        <v/>
      </c>
      <c r="K23" s="195" t="str">
        <f t="shared" si="7"/>
        <v/>
      </c>
      <c r="L23" s="195" t="str">
        <f t="shared" si="7"/>
        <v/>
      </c>
      <c r="M23" s="924" t="s">
        <v>369</v>
      </c>
      <c r="N23" s="669"/>
      <c r="O23" s="906" t="str">
        <f>IF(COUNT(N18)&gt;0,AVERAGE(C23:L23),"")</f>
        <v/>
      </c>
      <c r="P23" s="669"/>
      <c r="Q23" s="201"/>
      <c r="R23" s="202"/>
      <c r="S23" s="202"/>
      <c r="T23" s="202"/>
      <c r="U23" s="202"/>
      <c r="V23" s="187"/>
      <c r="W23" s="179"/>
      <c r="X23" s="187"/>
      <c r="Y23" s="179"/>
      <c r="Z23" s="194"/>
      <c r="AA23" s="168"/>
    </row>
    <row r="24" spans="1:27" ht="12.75" customHeight="1" x14ac:dyDescent="0.3">
      <c r="A24" s="200"/>
      <c r="B24" s="178"/>
      <c r="C24" s="195"/>
      <c r="D24" s="195"/>
      <c r="E24" s="195"/>
      <c r="F24" s="195"/>
      <c r="G24" s="195"/>
      <c r="H24" s="175"/>
      <c r="I24" s="200"/>
      <c r="J24" s="178"/>
      <c r="K24" s="195"/>
      <c r="L24" s="195"/>
      <c r="M24" s="189"/>
      <c r="N24" s="195"/>
      <c r="O24" s="175"/>
      <c r="P24" s="191"/>
      <c r="Q24" s="209"/>
      <c r="R24" s="191"/>
      <c r="S24" s="179"/>
      <c r="T24" s="210"/>
      <c r="U24" s="211" t="s">
        <v>370</v>
      </c>
      <c r="V24" s="187"/>
      <c r="W24" s="191"/>
      <c r="X24" s="927" t="s">
        <v>371</v>
      </c>
      <c r="Y24" s="661"/>
      <c r="Z24" s="212"/>
      <c r="AA24" s="168"/>
    </row>
    <row r="25" spans="1:27" ht="12.75" customHeight="1" x14ac:dyDescent="0.3">
      <c r="A25" s="175"/>
      <c r="B25" s="172" t="s">
        <v>372</v>
      </c>
      <c r="C25" s="170" t="s">
        <v>357</v>
      </c>
      <c r="D25" s="173"/>
      <c r="E25" s="174"/>
      <c r="F25" s="174"/>
      <c r="G25" s="175"/>
      <c r="H25" s="175"/>
      <c r="I25" s="200"/>
      <c r="J25" s="178"/>
      <c r="K25" s="195"/>
      <c r="L25" s="195"/>
      <c r="M25" s="189"/>
      <c r="N25" s="195"/>
      <c r="O25" s="175"/>
      <c r="P25" s="179"/>
      <c r="Q25" s="193"/>
      <c r="R25" s="179"/>
      <c r="S25" s="179"/>
      <c r="T25" s="179"/>
      <c r="U25" s="213" t="s">
        <v>373</v>
      </c>
      <c r="V25" s="187"/>
      <c r="W25" s="187"/>
      <c r="X25" s="928" t="s">
        <v>374</v>
      </c>
      <c r="Y25" s="661"/>
      <c r="Z25" s="212"/>
      <c r="AA25" s="168"/>
    </row>
    <row r="26" spans="1:27" ht="12.75" customHeight="1" x14ac:dyDescent="0.3">
      <c r="A26" s="175"/>
      <c r="B26" s="176"/>
      <c r="C26" s="177">
        <v>1</v>
      </c>
      <c r="D26" s="177">
        <f t="shared" ref="D26:L26" si="8">C26+1</f>
        <v>2</v>
      </c>
      <c r="E26" s="177">
        <f t="shared" si="8"/>
        <v>3</v>
      </c>
      <c r="F26" s="177">
        <f t="shared" si="8"/>
        <v>4</v>
      </c>
      <c r="G26" s="177">
        <f t="shared" si="8"/>
        <v>5</v>
      </c>
      <c r="H26" s="177">
        <f t="shared" si="8"/>
        <v>6</v>
      </c>
      <c r="I26" s="177">
        <f t="shared" si="8"/>
        <v>7</v>
      </c>
      <c r="J26" s="177">
        <f t="shared" si="8"/>
        <v>8</v>
      </c>
      <c r="K26" s="177">
        <f t="shared" si="8"/>
        <v>9</v>
      </c>
      <c r="L26" s="177">
        <f t="shared" si="8"/>
        <v>10</v>
      </c>
      <c r="M26" s="189"/>
      <c r="N26" s="178" t="s">
        <v>358</v>
      </c>
      <c r="O26" s="175"/>
      <c r="P26" s="179"/>
      <c r="Q26" s="193"/>
      <c r="R26" s="179"/>
      <c r="S26" s="179"/>
      <c r="T26" s="179"/>
      <c r="U26" s="179"/>
      <c r="V26" s="179"/>
      <c r="W26" s="179"/>
      <c r="X26" s="179"/>
      <c r="Y26" s="179"/>
      <c r="Z26" s="194"/>
      <c r="AA26" s="168"/>
    </row>
    <row r="27" spans="1:27" ht="12.75" customHeight="1" x14ac:dyDescent="0.3">
      <c r="A27" s="175"/>
      <c r="B27" s="175">
        <v>1</v>
      </c>
      <c r="C27" s="183"/>
      <c r="D27" s="183"/>
      <c r="E27" s="183"/>
      <c r="F27" s="183"/>
      <c r="G27" s="183"/>
      <c r="H27" s="183"/>
      <c r="I27" s="183"/>
      <c r="J27" s="183"/>
      <c r="K27" s="183"/>
      <c r="L27" s="183"/>
      <c r="M27" s="189"/>
      <c r="N27" s="184" t="str">
        <f t="shared" ref="N27:N29" si="9">IF((COUNT(C27:L27)=10),AVERAGE(C27:L27),"")</f>
        <v/>
      </c>
      <c r="O27" s="175"/>
      <c r="P27" s="179"/>
      <c r="Q27" s="214"/>
      <c r="R27" s="179"/>
      <c r="S27" s="179"/>
      <c r="T27" s="198" t="s">
        <v>375</v>
      </c>
      <c r="U27" s="179"/>
      <c r="V27" s="215" t="str">
        <f>IF(N29="","",100*($U$14/$U$22))</f>
        <v/>
      </c>
      <c r="W27" s="179"/>
      <c r="X27" s="929" t="str">
        <f>IF(OR(R3="",R4=""),"",100*($U$14/$K$50))</f>
        <v/>
      </c>
      <c r="Y27" s="930"/>
      <c r="Z27" s="194"/>
      <c r="AA27" s="168"/>
    </row>
    <row r="28" spans="1:27" ht="12.75" customHeight="1" x14ac:dyDescent="0.3">
      <c r="A28" s="175"/>
      <c r="B28" s="175">
        <v>2</v>
      </c>
      <c r="C28" s="183"/>
      <c r="D28" s="183"/>
      <c r="E28" s="183"/>
      <c r="F28" s="183"/>
      <c r="G28" s="183"/>
      <c r="H28" s="183"/>
      <c r="I28" s="183"/>
      <c r="J28" s="183"/>
      <c r="K28" s="183"/>
      <c r="L28" s="183"/>
      <c r="M28" s="189"/>
      <c r="N28" s="184" t="str">
        <f t="shared" si="9"/>
        <v/>
      </c>
      <c r="O28" s="175"/>
      <c r="P28" s="179"/>
      <c r="Q28" s="216"/>
      <c r="R28" s="217"/>
      <c r="S28" s="217"/>
      <c r="T28" s="218" t="s">
        <v>376</v>
      </c>
      <c r="U28" s="219"/>
      <c r="V28" s="220" t="str">
        <f>IF(N29="","",100*($U$16/$U$22))</f>
        <v/>
      </c>
      <c r="W28" s="202"/>
      <c r="X28" s="931" t="str">
        <f>IF(OR(R3="",R4=""),"",100*($U$16/$K$50))</f>
        <v/>
      </c>
      <c r="Y28" s="932"/>
      <c r="Z28" s="194"/>
      <c r="AA28" s="168"/>
    </row>
    <row r="29" spans="1:27" ht="12.75" customHeight="1" x14ac:dyDescent="0.3">
      <c r="A29" s="175"/>
      <c r="B29" s="175">
        <v>3</v>
      </c>
      <c r="C29" s="183"/>
      <c r="D29" s="183"/>
      <c r="E29" s="183"/>
      <c r="F29" s="183"/>
      <c r="G29" s="183"/>
      <c r="H29" s="183"/>
      <c r="I29" s="183"/>
      <c r="J29" s="183"/>
      <c r="K29" s="183"/>
      <c r="L29" s="183"/>
      <c r="M29" s="189"/>
      <c r="N29" s="184" t="str">
        <f t="shared" si="9"/>
        <v/>
      </c>
      <c r="O29" s="175"/>
      <c r="P29" s="179"/>
      <c r="Q29" s="221"/>
      <c r="R29" s="217"/>
      <c r="S29" s="217"/>
      <c r="T29" s="218" t="s">
        <v>377</v>
      </c>
      <c r="U29" s="179"/>
      <c r="V29" s="215" t="str">
        <f>IF(N29="","",100*($U$18/$U$22))</f>
        <v/>
      </c>
      <c r="W29" s="219"/>
      <c r="X29" s="933" t="str">
        <f>IF(OR(R3="",R4=""),"",100*(U18/K50))</f>
        <v/>
      </c>
      <c r="Y29" s="934"/>
      <c r="Z29" s="194"/>
      <c r="AA29" s="168"/>
    </row>
    <row r="30" spans="1:27" ht="12.75" customHeight="1" x14ac:dyDescent="0.3">
      <c r="A30" s="175"/>
      <c r="B30" s="175"/>
      <c r="C30" s="175"/>
      <c r="D30" s="175"/>
      <c r="E30" s="175"/>
      <c r="F30" s="175"/>
      <c r="G30" s="175"/>
      <c r="H30" s="175"/>
      <c r="I30" s="175"/>
      <c r="J30" s="175"/>
      <c r="K30" s="175"/>
      <c r="L30" s="175"/>
      <c r="M30" s="189"/>
      <c r="N30" s="195"/>
      <c r="O30" s="175"/>
      <c r="P30" s="179"/>
      <c r="Q30" s="221"/>
      <c r="R30" s="217"/>
      <c r="S30" s="217"/>
      <c r="T30" s="218" t="s">
        <v>378</v>
      </c>
      <c r="U30" s="219"/>
      <c r="V30" s="220" t="str">
        <f>IF(N29="","",100*($U$20/$U$22))</f>
        <v/>
      </c>
      <c r="W30" s="179"/>
      <c r="X30" s="935" t="str">
        <f>IF(OR(R3="",R4=""),"",100*($U$20/$K$50))</f>
        <v/>
      </c>
      <c r="Y30" s="661"/>
      <c r="Z30" s="194"/>
      <c r="AA30" s="168"/>
    </row>
    <row r="31" spans="1:27" ht="12.75" customHeight="1" x14ac:dyDescent="0.3">
      <c r="A31" s="200"/>
      <c r="B31" s="170" t="s">
        <v>358</v>
      </c>
      <c r="C31" s="195" t="str">
        <f t="shared" ref="C31:L31" si="10">IF(COUNT(C27:C29)=3,AVERAGE(C27:C29),"")</f>
        <v/>
      </c>
      <c r="D31" s="195" t="str">
        <f t="shared" si="10"/>
        <v/>
      </c>
      <c r="E31" s="195" t="str">
        <f t="shared" si="10"/>
        <v/>
      </c>
      <c r="F31" s="195" t="str">
        <f t="shared" si="10"/>
        <v/>
      </c>
      <c r="G31" s="195" t="str">
        <f t="shared" si="10"/>
        <v/>
      </c>
      <c r="H31" s="195" t="str">
        <f t="shared" si="10"/>
        <v/>
      </c>
      <c r="I31" s="195" t="str">
        <f t="shared" si="10"/>
        <v/>
      </c>
      <c r="J31" s="195" t="str">
        <f t="shared" si="10"/>
        <v/>
      </c>
      <c r="K31" s="195" t="str">
        <f t="shared" si="10"/>
        <v/>
      </c>
      <c r="L31" s="195" t="str">
        <f t="shared" si="10"/>
        <v/>
      </c>
      <c r="M31" s="924" t="s">
        <v>379</v>
      </c>
      <c r="N31" s="669"/>
      <c r="O31" s="906" t="str">
        <f>IF(COUNT(N27)&gt;0,AVERAGE(C27:L29),"")</f>
        <v/>
      </c>
      <c r="P31" s="669"/>
      <c r="Q31" s="201"/>
      <c r="R31" s="222"/>
      <c r="S31" s="222"/>
      <c r="T31" s="222"/>
      <c r="U31" s="3"/>
      <c r="V31" s="222"/>
      <c r="W31" s="222"/>
      <c r="X31" s="3"/>
      <c r="Y31" s="222"/>
      <c r="Z31" s="194"/>
      <c r="AA31" s="168"/>
    </row>
    <row r="32" spans="1:27" ht="12.75" customHeight="1" x14ac:dyDescent="0.3">
      <c r="A32" s="200"/>
      <c r="B32" s="178" t="s">
        <v>362</v>
      </c>
      <c r="C32" s="195" t="str">
        <f t="shared" ref="C32:L32" si="11">IF(COUNT(C27:C29)=3,MAX(C27:C29)-MIN(C27:C29),"")</f>
        <v/>
      </c>
      <c r="D32" s="195" t="str">
        <f t="shared" si="11"/>
        <v/>
      </c>
      <c r="E32" s="195" t="str">
        <f t="shared" si="11"/>
        <v/>
      </c>
      <c r="F32" s="195" t="str">
        <f t="shared" si="11"/>
        <v/>
      </c>
      <c r="G32" s="195" t="str">
        <f t="shared" si="11"/>
        <v/>
      </c>
      <c r="H32" s="195" t="str">
        <f t="shared" si="11"/>
        <v/>
      </c>
      <c r="I32" s="195" t="str">
        <f t="shared" si="11"/>
        <v/>
      </c>
      <c r="J32" s="195" t="str">
        <f t="shared" si="11"/>
        <v/>
      </c>
      <c r="K32" s="195" t="str">
        <f t="shared" si="11"/>
        <v/>
      </c>
      <c r="L32" s="195" t="str">
        <f t="shared" si="11"/>
        <v/>
      </c>
      <c r="M32" s="924" t="s">
        <v>380</v>
      </c>
      <c r="N32" s="669"/>
      <c r="O32" s="906" t="str">
        <f>IF(COUNT(N27)&gt;0,AVERAGE(C32:L32),"")</f>
        <v/>
      </c>
      <c r="P32" s="669"/>
      <c r="Q32" s="223"/>
      <c r="R32" s="224"/>
      <c r="S32" s="224"/>
      <c r="T32" s="224"/>
      <c r="U32" s="224"/>
      <c r="V32" s="224"/>
      <c r="W32" s="224"/>
      <c r="X32" s="224"/>
      <c r="Y32" s="224"/>
      <c r="Z32" s="225"/>
      <c r="AA32" s="168"/>
    </row>
    <row r="33" spans="1:27" ht="12.75" customHeight="1" x14ac:dyDescent="0.3">
      <c r="A33" s="168"/>
      <c r="B33" s="226"/>
      <c r="C33" s="227"/>
      <c r="D33" s="227"/>
      <c r="E33" s="227"/>
      <c r="F33" s="227"/>
      <c r="G33" s="227"/>
      <c r="H33" s="228"/>
      <c r="I33" s="228"/>
      <c r="J33" s="226"/>
      <c r="K33" s="227"/>
      <c r="L33" s="227"/>
      <c r="M33" s="227"/>
      <c r="N33" s="227"/>
      <c r="O33" s="227"/>
      <c r="P33" s="168"/>
      <c r="Q33" s="168"/>
      <c r="R33" s="168"/>
      <c r="S33" s="168"/>
      <c r="T33" s="168"/>
      <c r="U33" s="168"/>
      <c r="V33" s="168"/>
      <c r="W33" s="168"/>
      <c r="X33" s="168"/>
      <c r="Y33" s="168"/>
      <c r="Z33" s="168"/>
      <c r="AA33" s="168"/>
    </row>
    <row r="34" spans="1:27" ht="17.25" customHeight="1" x14ac:dyDescent="0.35">
      <c r="A34" s="936" t="s">
        <v>381</v>
      </c>
      <c r="B34" s="653"/>
      <c r="C34" s="653"/>
      <c r="D34" s="653"/>
      <c r="E34" s="653"/>
      <c r="F34" s="653"/>
      <c r="G34" s="653"/>
      <c r="H34" s="653"/>
      <c r="I34" s="653"/>
      <c r="J34" s="653"/>
      <c r="K34" s="653"/>
      <c r="L34" s="653"/>
      <c r="M34" s="653"/>
      <c r="N34" s="653"/>
      <c r="O34" s="653"/>
      <c r="P34" s="653"/>
      <c r="Q34" s="653"/>
      <c r="R34" s="653"/>
      <c r="S34" s="653"/>
      <c r="T34" s="653"/>
      <c r="U34" s="653"/>
      <c r="V34" s="653"/>
      <c r="W34" s="653"/>
      <c r="X34" s="653"/>
      <c r="Y34" s="653"/>
      <c r="Z34" s="168"/>
      <c r="AA34" s="168"/>
    </row>
    <row r="35" spans="1:27" ht="12.75" customHeight="1" x14ac:dyDescent="0.35">
      <c r="A35" s="229"/>
      <c r="B35" s="230"/>
      <c r="C35" s="230"/>
      <c r="D35" s="230"/>
      <c r="E35" s="230"/>
      <c r="F35" s="230"/>
      <c r="G35" s="230"/>
      <c r="H35" s="230"/>
      <c r="I35" s="230"/>
      <c r="J35" s="230"/>
      <c r="K35" s="231"/>
      <c r="L35" s="231"/>
      <c r="M35" s="231"/>
      <c r="N35" s="230"/>
      <c r="O35" s="230"/>
      <c r="P35" s="230"/>
      <c r="Q35" s="232"/>
      <c r="R35" s="230"/>
      <c r="S35" s="230"/>
      <c r="T35" s="232"/>
      <c r="U35" s="232"/>
      <c r="V35" s="232"/>
      <c r="W35" s="232"/>
      <c r="X35" s="232"/>
      <c r="Y35" s="232"/>
      <c r="Z35" s="232"/>
      <c r="AA35" s="168"/>
    </row>
    <row r="36" spans="1:27" ht="12.75" customHeight="1" x14ac:dyDescent="0.3">
      <c r="A36" s="232"/>
      <c r="B36" s="233" t="s">
        <v>382</v>
      </c>
      <c r="C36" s="234" t="str">
        <f t="shared" ref="C36:L36" si="12">IF(COUNT(C13,C22,C31)&gt;0,AVERAGE(C13,C22,C31),"N/A")</f>
        <v>N/A</v>
      </c>
      <c r="D36" s="234" t="str">
        <f t="shared" si="12"/>
        <v>N/A</v>
      </c>
      <c r="E36" s="234" t="str">
        <f t="shared" si="12"/>
        <v>N/A</v>
      </c>
      <c r="F36" s="234" t="str">
        <f t="shared" si="12"/>
        <v>N/A</v>
      </c>
      <c r="G36" s="234" t="str">
        <f t="shared" si="12"/>
        <v>N/A</v>
      </c>
      <c r="H36" s="234" t="str">
        <f t="shared" si="12"/>
        <v>N/A</v>
      </c>
      <c r="I36" s="234" t="str">
        <f t="shared" si="12"/>
        <v>N/A</v>
      </c>
      <c r="J36" s="234" t="str">
        <f t="shared" si="12"/>
        <v>N/A</v>
      </c>
      <c r="K36" s="234" t="str">
        <f t="shared" si="12"/>
        <v>N/A</v>
      </c>
      <c r="L36" s="234" t="str">
        <f t="shared" si="12"/>
        <v>N/A</v>
      </c>
      <c r="M36" s="231"/>
      <c r="N36" s="233" t="s">
        <v>383</v>
      </c>
      <c r="O36" s="235">
        <f>COUNT(C9:L9)</f>
        <v>0</v>
      </c>
      <c r="P36" s="232"/>
      <c r="Q36" s="232"/>
      <c r="R36" s="232"/>
      <c r="S36" s="232"/>
      <c r="T36" s="232"/>
      <c r="U36" s="925" t="s">
        <v>384</v>
      </c>
      <c r="V36" s="653"/>
      <c r="W36" s="232"/>
      <c r="X36" s="232"/>
      <c r="Y36" s="232"/>
      <c r="Z36" s="232"/>
      <c r="AA36" s="168"/>
    </row>
    <row r="37" spans="1:27" ht="12.75" customHeight="1" x14ac:dyDescent="0.3">
      <c r="A37" s="232"/>
      <c r="B37" s="233" t="s">
        <v>385</v>
      </c>
      <c r="C37" s="234" t="e">
        <f>IF(C39&gt;0,C39*B50,C39*0)</f>
        <v>#DIV/0!</v>
      </c>
      <c r="D37" s="234" t="e">
        <f t="shared" ref="D37:J37" si="13">C37</f>
        <v>#DIV/0!</v>
      </c>
      <c r="E37" s="234" t="e">
        <f t="shared" si="13"/>
        <v>#DIV/0!</v>
      </c>
      <c r="F37" s="234" t="e">
        <f t="shared" si="13"/>
        <v>#DIV/0!</v>
      </c>
      <c r="G37" s="234" t="e">
        <f t="shared" si="13"/>
        <v>#DIV/0!</v>
      </c>
      <c r="H37" s="234" t="e">
        <f t="shared" si="13"/>
        <v>#DIV/0!</v>
      </c>
      <c r="I37" s="234" t="e">
        <f t="shared" si="13"/>
        <v>#DIV/0!</v>
      </c>
      <c r="J37" s="234" t="e">
        <f t="shared" si="13"/>
        <v>#DIV/0!</v>
      </c>
      <c r="K37" s="234" t="e">
        <f t="shared" ref="K37:K39" si="14">G37</f>
        <v>#DIV/0!</v>
      </c>
      <c r="L37" s="234" t="e">
        <f t="shared" ref="L37:L39" si="15">K37</f>
        <v>#DIV/0!</v>
      </c>
      <c r="M37" s="231"/>
      <c r="N37" s="233" t="s">
        <v>386</v>
      </c>
      <c r="O37" s="235">
        <f>COUNT(C9)</f>
        <v>0</v>
      </c>
      <c r="P37" s="232"/>
      <c r="Q37" s="236" t="s">
        <v>387</v>
      </c>
      <c r="R37" s="237">
        <v>2</v>
      </c>
      <c r="S37" s="237">
        <v>3</v>
      </c>
      <c r="T37" s="237">
        <v>4</v>
      </c>
      <c r="U37" s="237">
        <v>5</v>
      </c>
      <c r="V37" s="237">
        <v>6</v>
      </c>
      <c r="W37" s="238" t="s">
        <v>388</v>
      </c>
      <c r="X37" s="238" t="s">
        <v>389</v>
      </c>
      <c r="Y37" s="238" t="s">
        <v>390</v>
      </c>
      <c r="Z37" s="237">
        <v>10</v>
      </c>
      <c r="AA37" s="168"/>
    </row>
    <row r="38" spans="1:27" ht="12.75" customHeight="1" x14ac:dyDescent="0.3">
      <c r="A38" s="232"/>
      <c r="B38" s="233" t="s">
        <v>391</v>
      </c>
      <c r="C38" s="234" t="e">
        <f>IF(C39&gt;0,C39*0,C39*B50)</f>
        <v>#DIV/0!</v>
      </c>
      <c r="D38" s="234" t="e">
        <f t="shared" ref="D38:J38" si="16">C38</f>
        <v>#DIV/0!</v>
      </c>
      <c r="E38" s="234" t="e">
        <f t="shared" si="16"/>
        <v>#DIV/0!</v>
      </c>
      <c r="F38" s="234" t="e">
        <f t="shared" si="16"/>
        <v>#DIV/0!</v>
      </c>
      <c r="G38" s="234" t="e">
        <f t="shared" si="16"/>
        <v>#DIV/0!</v>
      </c>
      <c r="H38" s="234" t="e">
        <f t="shared" si="16"/>
        <v>#DIV/0!</v>
      </c>
      <c r="I38" s="234" t="e">
        <f t="shared" si="16"/>
        <v>#DIV/0!</v>
      </c>
      <c r="J38" s="234" t="e">
        <f t="shared" si="16"/>
        <v>#DIV/0!</v>
      </c>
      <c r="K38" s="234" t="e">
        <f t="shared" si="14"/>
        <v>#DIV/0!</v>
      </c>
      <c r="L38" s="234" t="e">
        <f t="shared" si="15"/>
        <v>#DIV/0!</v>
      </c>
      <c r="M38" s="231"/>
      <c r="N38" s="233" t="s">
        <v>392</v>
      </c>
      <c r="O38" s="235">
        <f>COUNT(C18)</f>
        <v>0</v>
      </c>
      <c r="P38" s="232"/>
      <c r="Q38" s="236">
        <v>1</v>
      </c>
      <c r="R38" s="231">
        <v>1.41</v>
      </c>
      <c r="S38" s="231">
        <v>1.91</v>
      </c>
      <c r="T38" s="231">
        <v>2.2400000000000002</v>
      </c>
      <c r="U38" s="231">
        <v>2.48</v>
      </c>
      <c r="V38" s="231">
        <v>2.67</v>
      </c>
      <c r="W38" s="231">
        <v>2.83</v>
      </c>
      <c r="X38" s="231">
        <v>2.96</v>
      </c>
      <c r="Y38" s="231">
        <v>3.08</v>
      </c>
      <c r="Z38" s="231">
        <v>3.18</v>
      </c>
      <c r="AA38" s="168"/>
    </row>
    <row r="39" spans="1:27" ht="15.75" customHeight="1" x14ac:dyDescent="0.3">
      <c r="A39" s="232"/>
      <c r="B39" s="239" t="s">
        <v>393</v>
      </c>
      <c r="C39" s="234" t="e">
        <f>AVERAGE(O14,O23,O32)</f>
        <v>#DIV/0!</v>
      </c>
      <c r="D39" s="234" t="e">
        <f t="shared" ref="D39:J39" si="17">C39</f>
        <v>#DIV/0!</v>
      </c>
      <c r="E39" s="234" t="e">
        <f t="shared" si="17"/>
        <v>#DIV/0!</v>
      </c>
      <c r="F39" s="234" t="e">
        <f t="shared" si="17"/>
        <v>#DIV/0!</v>
      </c>
      <c r="G39" s="234" t="e">
        <f t="shared" si="17"/>
        <v>#DIV/0!</v>
      </c>
      <c r="H39" s="234" t="e">
        <f t="shared" si="17"/>
        <v>#DIV/0!</v>
      </c>
      <c r="I39" s="234" t="e">
        <f t="shared" si="17"/>
        <v>#DIV/0!</v>
      </c>
      <c r="J39" s="234" t="e">
        <f t="shared" si="17"/>
        <v>#DIV/0!</v>
      </c>
      <c r="K39" s="234" t="e">
        <f t="shared" si="14"/>
        <v>#DIV/0!</v>
      </c>
      <c r="L39" s="234" t="e">
        <f t="shared" si="15"/>
        <v>#DIV/0!</v>
      </c>
      <c r="M39" s="231"/>
      <c r="N39" s="233" t="s">
        <v>394</v>
      </c>
      <c r="O39" s="235">
        <f>COUNT(C27)</f>
        <v>0</v>
      </c>
      <c r="P39" s="232"/>
      <c r="Q39" s="236">
        <v>2</v>
      </c>
      <c r="R39" s="231">
        <v>1.28</v>
      </c>
      <c r="S39" s="231">
        <v>1.81</v>
      </c>
      <c r="T39" s="231">
        <v>2.15</v>
      </c>
      <c r="U39" s="231">
        <v>2.4</v>
      </c>
      <c r="V39" s="231">
        <v>2.6</v>
      </c>
      <c r="W39" s="231">
        <v>2.77</v>
      </c>
      <c r="X39" s="231">
        <v>2.91</v>
      </c>
      <c r="Y39" s="231">
        <v>3.02</v>
      </c>
      <c r="Z39" s="231">
        <v>3.13</v>
      </c>
      <c r="AA39" s="168"/>
    </row>
    <row r="40" spans="1:27" ht="15.75" customHeight="1" x14ac:dyDescent="0.3">
      <c r="A40" s="232"/>
      <c r="B40" s="233" t="s">
        <v>395</v>
      </c>
      <c r="C40" s="234" t="e">
        <f>AVERAGE(C36:L36)</f>
        <v>#DIV/0!</v>
      </c>
      <c r="D40" s="234" t="e">
        <f t="shared" ref="D40:L40" si="18">C40</f>
        <v>#DIV/0!</v>
      </c>
      <c r="E40" s="234" t="e">
        <f t="shared" si="18"/>
        <v>#DIV/0!</v>
      </c>
      <c r="F40" s="234" t="e">
        <f t="shared" si="18"/>
        <v>#DIV/0!</v>
      </c>
      <c r="G40" s="234" t="e">
        <f t="shared" si="18"/>
        <v>#DIV/0!</v>
      </c>
      <c r="H40" s="234" t="e">
        <f t="shared" si="18"/>
        <v>#DIV/0!</v>
      </c>
      <c r="I40" s="234" t="e">
        <f t="shared" si="18"/>
        <v>#DIV/0!</v>
      </c>
      <c r="J40" s="234" t="e">
        <f t="shared" si="18"/>
        <v>#DIV/0!</v>
      </c>
      <c r="K40" s="234" t="e">
        <f t="shared" si="18"/>
        <v>#DIV/0!</v>
      </c>
      <c r="L40" s="234" t="e">
        <f t="shared" si="18"/>
        <v>#DIV/0!</v>
      </c>
      <c r="M40" s="232"/>
      <c r="N40" s="233" t="s">
        <v>396</v>
      </c>
      <c r="O40" s="235">
        <f>COUNTIF(O37:O39,"&gt;0")</f>
        <v>0</v>
      </c>
      <c r="P40" s="232"/>
      <c r="Q40" s="236">
        <v>3</v>
      </c>
      <c r="R40" s="231">
        <v>1.23</v>
      </c>
      <c r="S40" s="231">
        <v>1.77</v>
      </c>
      <c r="T40" s="231">
        <v>2.12</v>
      </c>
      <c r="U40" s="231">
        <v>2.38</v>
      </c>
      <c r="V40" s="231">
        <v>2.58</v>
      </c>
      <c r="W40" s="231">
        <v>2.75</v>
      </c>
      <c r="X40" s="231">
        <v>2.89</v>
      </c>
      <c r="Y40" s="231">
        <v>3.01</v>
      </c>
      <c r="Z40" s="231">
        <v>3.11</v>
      </c>
      <c r="AA40" s="168"/>
    </row>
    <row r="41" spans="1:27" ht="15.75" customHeight="1" x14ac:dyDescent="0.3">
      <c r="A41" s="232"/>
      <c r="B41" s="233" t="s">
        <v>397</v>
      </c>
      <c r="C41" s="240" t="e">
        <f>$C$40+(D50*C39)</f>
        <v>#DIV/0!</v>
      </c>
      <c r="D41" s="240" t="e">
        <f t="shared" ref="D41:L41" si="19">C41</f>
        <v>#DIV/0!</v>
      </c>
      <c r="E41" s="240" t="e">
        <f t="shared" si="19"/>
        <v>#DIV/0!</v>
      </c>
      <c r="F41" s="240" t="e">
        <f t="shared" si="19"/>
        <v>#DIV/0!</v>
      </c>
      <c r="G41" s="240" t="e">
        <f t="shared" si="19"/>
        <v>#DIV/0!</v>
      </c>
      <c r="H41" s="240" t="e">
        <f t="shared" si="19"/>
        <v>#DIV/0!</v>
      </c>
      <c r="I41" s="240" t="e">
        <f t="shared" si="19"/>
        <v>#DIV/0!</v>
      </c>
      <c r="J41" s="240" t="e">
        <f t="shared" si="19"/>
        <v>#DIV/0!</v>
      </c>
      <c r="K41" s="240" t="e">
        <f t="shared" si="19"/>
        <v>#DIV/0!</v>
      </c>
      <c r="L41" s="240" t="e">
        <f t="shared" si="19"/>
        <v>#DIV/0!</v>
      </c>
      <c r="M41" s="232"/>
      <c r="N41" s="233" t="s">
        <v>398</v>
      </c>
      <c r="O41" s="235">
        <f>COUNT(C9:C11)</f>
        <v>0</v>
      </c>
      <c r="P41" s="232"/>
      <c r="Q41" s="236">
        <v>4</v>
      </c>
      <c r="R41" s="231">
        <v>1.21</v>
      </c>
      <c r="S41" s="231">
        <v>1.75</v>
      </c>
      <c r="T41" s="231">
        <v>2.11</v>
      </c>
      <c r="U41" s="231">
        <v>2.37</v>
      </c>
      <c r="V41" s="231">
        <v>2.57</v>
      </c>
      <c r="W41" s="231">
        <v>2.74</v>
      </c>
      <c r="X41" s="231">
        <v>2.88</v>
      </c>
      <c r="Y41" s="231">
        <v>3</v>
      </c>
      <c r="Z41" s="231">
        <v>3.1</v>
      </c>
      <c r="AA41" s="168"/>
    </row>
    <row r="42" spans="1:27" ht="15.75" customHeight="1" x14ac:dyDescent="0.3">
      <c r="A42" s="232"/>
      <c r="B42" s="233" t="s">
        <v>399</v>
      </c>
      <c r="C42" s="240" t="e">
        <f>$C$40-(D50*C39)</f>
        <v>#DIV/0!</v>
      </c>
      <c r="D42" s="240" t="e">
        <f t="shared" ref="D42:L42" si="20">C42</f>
        <v>#DIV/0!</v>
      </c>
      <c r="E42" s="240" t="e">
        <f t="shared" si="20"/>
        <v>#DIV/0!</v>
      </c>
      <c r="F42" s="240" t="e">
        <f t="shared" si="20"/>
        <v>#DIV/0!</v>
      </c>
      <c r="G42" s="240" t="e">
        <f t="shared" si="20"/>
        <v>#DIV/0!</v>
      </c>
      <c r="H42" s="240" t="e">
        <f t="shared" si="20"/>
        <v>#DIV/0!</v>
      </c>
      <c r="I42" s="240" t="e">
        <f t="shared" si="20"/>
        <v>#DIV/0!</v>
      </c>
      <c r="J42" s="240" t="e">
        <f t="shared" si="20"/>
        <v>#DIV/0!</v>
      </c>
      <c r="K42" s="240" t="e">
        <f t="shared" si="20"/>
        <v>#DIV/0!</v>
      </c>
      <c r="L42" s="240" t="e">
        <f t="shared" si="20"/>
        <v>#DIV/0!</v>
      </c>
      <c r="M42" s="232"/>
      <c r="N42" s="233" t="s">
        <v>400</v>
      </c>
      <c r="O42" s="231">
        <f>O36*O40</f>
        <v>0</v>
      </c>
      <c r="P42" s="233" t="s">
        <v>401</v>
      </c>
      <c r="Q42" s="236">
        <v>5</v>
      </c>
      <c r="R42" s="231">
        <v>1.19</v>
      </c>
      <c r="S42" s="231">
        <v>1.74</v>
      </c>
      <c r="T42" s="231">
        <v>2.1</v>
      </c>
      <c r="U42" s="231">
        <v>2.36</v>
      </c>
      <c r="V42" s="231">
        <v>2.56</v>
      </c>
      <c r="W42" s="231">
        <v>2.73</v>
      </c>
      <c r="X42" s="231">
        <v>2.87</v>
      </c>
      <c r="Y42" s="231">
        <v>2.99</v>
      </c>
      <c r="Z42" s="231">
        <v>3.1</v>
      </c>
      <c r="AA42" s="168"/>
    </row>
    <row r="43" spans="1:27" ht="15.75" customHeight="1" x14ac:dyDescent="0.3">
      <c r="A43" s="232"/>
      <c r="B43" s="232"/>
      <c r="C43" s="232"/>
      <c r="D43" s="232"/>
      <c r="E43" s="232"/>
      <c r="F43" s="232"/>
      <c r="G43" s="232"/>
      <c r="H43" s="232"/>
      <c r="I43" s="232"/>
      <c r="J43" s="232"/>
      <c r="K43" s="233" t="s">
        <v>402</v>
      </c>
      <c r="L43" s="231">
        <f>IF(O42=1,R38)+IF(O42=2,R39)+IF(O42=3,R40)+IF(O42=4,R41)+IF(O42=5,R42)+IF(O42=6,R43)+IF(O42=7,R48)+IF(O42=8,R49)+IF(O42=9,R47)+IF(O42=10,R51)+IF(O42=11,R52)+IF(O42=12,R53)+IF(O42=13,R54)+IF(O42=14,R55)+IF(O42=15,R56)+IF(O42&gt;15,R57)</f>
        <v>0</v>
      </c>
      <c r="M43" s="232"/>
      <c r="N43" s="233" t="s">
        <v>403</v>
      </c>
      <c r="O43" s="231">
        <f>IF(O41=2,R57)+IF(O41=3,S57)</f>
        <v>0</v>
      </c>
      <c r="P43" s="231"/>
      <c r="Q43" s="237">
        <v>6</v>
      </c>
      <c r="R43" s="231">
        <v>1.18</v>
      </c>
      <c r="S43" s="231">
        <v>1.73</v>
      </c>
      <c r="T43" s="231">
        <v>2.09</v>
      </c>
      <c r="U43" s="231">
        <v>2.35</v>
      </c>
      <c r="V43" s="231">
        <v>2.56</v>
      </c>
      <c r="W43" s="231">
        <v>2.73</v>
      </c>
      <c r="X43" s="231">
        <v>2.87</v>
      </c>
      <c r="Y43" s="231">
        <v>2.99</v>
      </c>
      <c r="Z43" s="231">
        <v>3.1</v>
      </c>
      <c r="AA43" s="168"/>
    </row>
    <row r="44" spans="1:27" ht="15.75" customHeight="1" x14ac:dyDescent="0.3">
      <c r="A44" s="232"/>
      <c r="B44" s="232"/>
      <c r="C44" s="232"/>
      <c r="D44" s="232"/>
      <c r="E44" s="232"/>
      <c r="F44" s="232"/>
      <c r="G44" s="232"/>
      <c r="H44" s="232"/>
      <c r="I44" s="232"/>
      <c r="J44" s="232"/>
      <c r="K44" s="233" t="s">
        <v>404</v>
      </c>
      <c r="L44" s="231">
        <f>IF(O36=2,R38)+IF(O36=3,S38)+IF(O36=4,T38)+IF(O36=5,U38)+IF(O36=6,V38)+IF(O36=7,W38)+IF(O36=8,X38)+IF(O36=9,Y38)+IF(O36=10,Z38)</f>
        <v>0</v>
      </c>
      <c r="M44" s="232"/>
      <c r="N44" s="233" t="s">
        <v>405</v>
      </c>
      <c r="O44" s="231">
        <f>IF(O40=2,R38)+IF(O40=3,S38)</f>
        <v>0</v>
      </c>
      <c r="P44" s="232"/>
      <c r="Q44" s="232"/>
      <c r="R44" s="232"/>
      <c r="S44" s="232"/>
      <c r="T44" s="232"/>
      <c r="U44" s="232"/>
      <c r="V44" s="232"/>
      <c r="W44" s="232"/>
      <c r="X44" s="232"/>
      <c r="Y44" s="232"/>
      <c r="Z44" s="232"/>
      <c r="AA44" s="168"/>
    </row>
    <row r="45" spans="1:27" ht="15.75" customHeight="1" x14ac:dyDescent="0.3">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row>
    <row r="46" spans="1:27" ht="15.75" customHeight="1" x14ac:dyDescent="0.3">
      <c r="A46" s="168"/>
      <c r="B46" s="168"/>
      <c r="C46" s="168"/>
      <c r="D46" s="168"/>
      <c r="E46" s="168"/>
      <c r="F46" s="168"/>
      <c r="G46" s="168"/>
      <c r="H46" s="168"/>
      <c r="I46" s="168"/>
      <c r="J46" s="168"/>
      <c r="K46" s="168"/>
      <c r="L46" s="168"/>
      <c r="M46" s="168"/>
      <c r="N46" s="169"/>
      <c r="O46" s="227"/>
      <c r="P46" s="169"/>
      <c r="Q46" s="226"/>
      <c r="R46" s="227"/>
      <c r="S46" s="227"/>
      <c r="T46" s="227"/>
      <c r="U46" s="227"/>
      <c r="V46" s="227"/>
      <c r="W46" s="227"/>
      <c r="X46" s="227"/>
      <c r="Y46" s="227"/>
      <c r="Z46" s="227"/>
      <c r="AA46" s="168"/>
    </row>
    <row r="47" spans="1:27" ht="15.75" customHeight="1" x14ac:dyDescent="0.3">
      <c r="A47" s="926" t="s">
        <v>406</v>
      </c>
      <c r="B47" s="6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168"/>
    </row>
    <row r="48" spans="1:27" ht="15.75" customHeight="1" x14ac:dyDescent="0.3">
      <c r="A48" s="232"/>
      <c r="B48" s="232"/>
      <c r="C48" s="232"/>
      <c r="D48" s="232"/>
      <c r="E48" s="232"/>
      <c r="F48" s="232"/>
      <c r="G48" s="232"/>
      <c r="H48" s="232"/>
      <c r="I48" s="232"/>
      <c r="J48" s="232"/>
      <c r="K48" s="232"/>
      <c r="L48" s="237"/>
      <c r="M48" s="231"/>
      <c r="N48" s="231"/>
      <c r="O48" s="232"/>
      <c r="P48" s="232"/>
      <c r="Q48" s="236">
        <v>7</v>
      </c>
      <c r="R48" s="231">
        <v>1.17</v>
      </c>
      <c r="S48" s="231">
        <v>1.73</v>
      </c>
      <c r="T48" s="231">
        <v>2.09</v>
      </c>
      <c r="U48" s="231">
        <v>2.35</v>
      </c>
      <c r="V48" s="231">
        <v>2.5499999999999998</v>
      </c>
      <c r="W48" s="231">
        <v>2.72</v>
      </c>
      <c r="X48" s="231">
        <v>2.87</v>
      </c>
      <c r="Y48" s="231">
        <v>2.99</v>
      </c>
      <c r="Z48" s="231">
        <v>3.1</v>
      </c>
      <c r="AA48" s="168"/>
    </row>
    <row r="49" spans="1:27" ht="15.75" customHeight="1" x14ac:dyDescent="0.3">
      <c r="A49" s="241" t="s">
        <v>407</v>
      </c>
      <c r="B49" s="241" t="s">
        <v>408</v>
      </c>
      <c r="C49" s="230" t="s">
        <v>409</v>
      </c>
      <c r="D49" s="230" t="s">
        <v>410</v>
      </c>
      <c r="E49" s="230" t="s">
        <v>411</v>
      </c>
      <c r="F49" s="242" t="s">
        <v>342</v>
      </c>
      <c r="G49" s="230" t="s">
        <v>410</v>
      </c>
      <c r="H49" s="230" t="s">
        <v>409</v>
      </c>
      <c r="I49" s="230" t="s">
        <v>408</v>
      </c>
      <c r="J49" s="230" t="s">
        <v>411</v>
      </c>
      <c r="K49" s="232" t="s">
        <v>412</v>
      </c>
      <c r="L49" s="241"/>
      <c r="M49" s="241"/>
      <c r="N49" s="232"/>
      <c r="O49" s="239" t="s">
        <v>413</v>
      </c>
      <c r="P49" s="243">
        <f>MAX(O13,O22,O31)-MIN(O13,O22,O31)</f>
        <v>0</v>
      </c>
      <c r="Q49" s="236">
        <v>8</v>
      </c>
      <c r="R49" s="231">
        <v>1.17</v>
      </c>
      <c r="S49" s="231">
        <v>1.72</v>
      </c>
      <c r="T49" s="231">
        <v>2.08</v>
      </c>
      <c r="U49" s="231">
        <v>2.35</v>
      </c>
      <c r="V49" s="231">
        <v>2.5499999999999998</v>
      </c>
      <c r="W49" s="231">
        <v>2.72</v>
      </c>
      <c r="X49" s="231">
        <v>2.87</v>
      </c>
      <c r="Y49" s="231">
        <v>2.98</v>
      </c>
      <c r="Z49" s="231">
        <v>3.09</v>
      </c>
      <c r="AA49" s="168"/>
    </row>
    <row r="50" spans="1:27" ht="15.75" customHeight="1" x14ac:dyDescent="0.3">
      <c r="A50" s="235">
        <f>O41</f>
        <v>0</v>
      </c>
      <c r="B50" s="230">
        <f>IF(A50=2,I50)+IF(A50=3,I51)+IF(A50=4,I52)+IF(A50=5,I53)</f>
        <v>0</v>
      </c>
      <c r="C50" s="230">
        <f>IF(A50=2,H50)+IF(A50=3,H51)+IF(A50=4,H52)+IF(A50=5,H53)</f>
        <v>0</v>
      </c>
      <c r="D50" s="230">
        <f>IF(A50=2,I50)+IF(A50=3,I51)+IF(A50=4,I52)+IF(A50=5,I53)</f>
        <v>0</v>
      </c>
      <c r="E50" s="230">
        <f>IF(A50=2,J50)+IF(A50=3,J51)+IF(A50=4,J52)+IF(A50=5,J53)</f>
        <v>0</v>
      </c>
      <c r="F50" s="232">
        <v>2</v>
      </c>
      <c r="G50" s="230">
        <v>1.88</v>
      </c>
      <c r="H50" s="230">
        <v>0</v>
      </c>
      <c r="I50" s="230">
        <v>3.2679999999999998</v>
      </c>
      <c r="J50" s="230">
        <v>2.6589999999999998</v>
      </c>
      <c r="K50" s="232">
        <f>R3+R4</f>
        <v>0</v>
      </c>
      <c r="L50" s="239"/>
      <c r="M50" s="231"/>
      <c r="N50" s="232"/>
      <c r="O50" s="239" t="s">
        <v>414</v>
      </c>
      <c r="P50" s="243">
        <f>MAX(C36:L36)-MIN(C36:L36)</f>
        <v>0</v>
      </c>
      <c r="Q50" s="236">
        <v>9</v>
      </c>
      <c r="R50" s="231">
        <v>1.1599999999999999</v>
      </c>
      <c r="S50" s="231">
        <v>1.72</v>
      </c>
      <c r="T50" s="231">
        <v>2.08</v>
      </c>
      <c r="U50" s="231">
        <v>2.34</v>
      </c>
      <c r="V50" s="231">
        <v>2.5499999999999998</v>
      </c>
      <c r="W50" s="231">
        <v>2.72</v>
      </c>
      <c r="X50" s="231">
        <v>2.86</v>
      </c>
      <c r="Y50" s="231">
        <v>2.98</v>
      </c>
      <c r="Z50" s="231">
        <v>3.09</v>
      </c>
      <c r="AA50" s="168"/>
    </row>
    <row r="51" spans="1:27" ht="15.75" customHeight="1" x14ac:dyDescent="0.3">
      <c r="A51" s="232"/>
      <c r="B51" s="232"/>
      <c r="C51" s="232"/>
      <c r="D51" s="232"/>
      <c r="E51" s="232"/>
      <c r="F51" s="232">
        <v>3</v>
      </c>
      <c r="G51" s="230">
        <v>1.0229999999999999</v>
      </c>
      <c r="H51" s="230">
        <v>0</v>
      </c>
      <c r="I51" s="230">
        <v>2.5739999999999998</v>
      </c>
      <c r="J51" s="230">
        <v>1.772</v>
      </c>
      <c r="K51" s="232"/>
      <c r="L51" s="232"/>
      <c r="M51" s="232">
        <f>(SUM(C14:L14)+SUM(C22:L22)+SUM(C32:L32))/30</f>
        <v>0</v>
      </c>
      <c r="N51" s="232"/>
      <c r="O51" s="239" t="s">
        <v>415</v>
      </c>
      <c r="P51" s="243" t="e">
        <f>(P49*(5.15/O44))^2</f>
        <v>#DIV/0!</v>
      </c>
      <c r="Q51" s="236">
        <v>10</v>
      </c>
      <c r="R51" s="231">
        <v>1.1599999999999999</v>
      </c>
      <c r="S51" s="231">
        <v>1.72</v>
      </c>
      <c r="T51" s="231">
        <v>2.08</v>
      </c>
      <c r="U51" s="231">
        <v>2.34</v>
      </c>
      <c r="V51" s="231">
        <v>2.5499999999999998</v>
      </c>
      <c r="W51" s="231">
        <v>2.72</v>
      </c>
      <c r="X51" s="231">
        <v>2.86</v>
      </c>
      <c r="Y51" s="231">
        <v>2.98</v>
      </c>
      <c r="Z51" s="231">
        <v>3.09</v>
      </c>
      <c r="AA51" s="168"/>
    </row>
    <row r="52" spans="1:27" ht="15.75" customHeight="1" x14ac:dyDescent="0.3">
      <c r="A52" s="232"/>
      <c r="B52" s="232"/>
      <c r="C52" s="232"/>
      <c r="D52" s="232"/>
      <c r="E52" s="232"/>
      <c r="F52" s="232">
        <v>4</v>
      </c>
      <c r="G52" s="230">
        <v>0.72899999999999998</v>
      </c>
      <c r="H52" s="230">
        <v>0</v>
      </c>
      <c r="I52" s="230">
        <v>2.282</v>
      </c>
      <c r="J52" s="230">
        <v>1.4570000000000001</v>
      </c>
      <c r="K52" s="244"/>
      <c r="L52" s="232"/>
      <c r="M52" s="232"/>
      <c r="N52" s="232"/>
      <c r="O52" s="239" t="s">
        <v>416</v>
      </c>
      <c r="P52" s="243" t="e">
        <f>(V14)^2/(O36*O41)</f>
        <v>#DIV/0!</v>
      </c>
      <c r="Q52" s="236">
        <v>11</v>
      </c>
      <c r="R52" s="231">
        <v>1.1599999999999999</v>
      </c>
      <c r="S52" s="231">
        <v>1.71</v>
      </c>
      <c r="T52" s="231">
        <v>2.08</v>
      </c>
      <c r="U52" s="231">
        <v>2.34</v>
      </c>
      <c r="V52" s="231">
        <v>2.5499999999999998</v>
      </c>
      <c r="W52" s="231">
        <v>2.72</v>
      </c>
      <c r="X52" s="231">
        <v>2.86</v>
      </c>
      <c r="Y52" s="231">
        <v>2.98</v>
      </c>
      <c r="Z52" s="231">
        <v>3.09</v>
      </c>
      <c r="AA52" s="168"/>
    </row>
    <row r="53" spans="1:27" ht="15.75" customHeight="1" x14ac:dyDescent="0.3">
      <c r="A53" s="232"/>
      <c r="B53" s="232"/>
      <c r="C53" s="232"/>
      <c r="D53" s="232"/>
      <c r="E53" s="232"/>
      <c r="F53" s="232">
        <v>5</v>
      </c>
      <c r="G53" s="230">
        <v>0.57699999999999996</v>
      </c>
      <c r="H53" s="230">
        <v>0</v>
      </c>
      <c r="I53" s="230">
        <v>2.1139999999999999</v>
      </c>
      <c r="J53" s="230">
        <v>1.29</v>
      </c>
      <c r="K53" s="244"/>
      <c r="L53" s="232"/>
      <c r="M53" s="232"/>
      <c r="N53" s="232"/>
      <c r="O53" s="232"/>
      <c r="P53" s="232"/>
      <c r="Q53" s="236">
        <v>12</v>
      </c>
      <c r="R53" s="231">
        <v>1.1499999999999999</v>
      </c>
      <c r="S53" s="231">
        <v>1.71</v>
      </c>
      <c r="T53" s="231">
        <v>2.0699999999999998</v>
      </c>
      <c r="U53" s="231">
        <v>2.34</v>
      </c>
      <c r="V53" s="231">
        <v>2.5499999999999998</v>
      </c>
      <c r="W53" s="231">
        <v>2.72</v>
      </c>
      <c r="X53" s="231">
        <v>2.85</v>
      </c>
      <c r="Y53" s="231">
        <v>2.98</v>
      </c>
      <c r="Z53" s="231">
        <v>3.09</v>
      </c>
      <c r="AA53" s="168"/>
    </row>
    <row r="54" spans="1:27" ht="15.75" customHeight="1" x14ac:dyDescent="0.3">
      <c r="A54" s="232"/>
      <c r="B54" s="232"/>
      <c r="C54" s="232"/>
      <c r="D54" s="239"/>
      <c r="E54" s="243"/>
      <c r="F54" s="232"/>
      <c r="G54" s="232"/>
      <c r="H54" s="232"/>
      <c r="I54" s="243"/>
      <c r="J54" s="232"/>
      <c r="K54" s="244"/>
      <c r="L54" s="239"/>
      <c r="M54" s="243"/>
      <c r="N54" s="232"/>
      <c r="O54" s="232"/>
      <c r="P54" s="233" t="s">
        <v>401</v>
      </c>
      <c r="Q54" s="236">
        <v>13</v>
      </c>
      <c r="R54" s="231">
        <v>1.1499999999999999</v>
      </c>
      <c r="S54" s="231">
        <v>1.71</v>
      </c>
      <c r="T54" s="231">
        <v>2.0699999999999998</v>
      </c>
      <c r="U54" s="231">
        <v>2.34</v>
      </c>
      <c r="V54" s="231">
        <v>2.5499999999999998</v>
      </c>
      <c r="W54" s="231">
        <v>2.71</v>
      </c>
      <c r="X54" s="231">
        <v>2.85</v>
      </c>
      <c r="Y54" s="231">
        <v>2.98</v>
      </c>
      <c r="Z54" s="231">
        <v>3.09</v>
      </c>
      <c r="AA54" s="168"/>
    </row>
    <row r="55" spans="1:27" ht="15.75" customHeight="1" x14ac:dyDescent="0.3">
      <c r="A55" s="232"/>
      <c r="B55" s="232"/>
      <c r="C55" s="232"/>
      <c r="D55" s="239"/>
      <c r="E55" s="243"/>
      <c r="F55" s="232"/>
      <c r="G55" s="232"/>
      <c r="H55" s="232"/>
      <c r="I55" s="243"/>
      <c r="J55" s="232"/>
      <c r="K55" s="244"/>
      <c r="L55" s="239"/>
      <c r="M55" s="243"/>
      <c r="N55" s="232"/>
      <c r="O55" s="232"/>
      <c r="P55" s="232"/>
      <c r="Q55" s="236">
        <v>14</v>
      </c>
      <c r="R55" s="231">
        <v>1.1499999999999999</v>
      </c>
      <c r="S55" s="231">
        <v>1.71</v>
      </c>
      <c r="T55" s="231">
        <v>2.0699999999999998</v>
      </c>
      <c r="U55" s="231">
        <v>2.34</v>
      </c>
      <c r="V55" s="231">
        <v>2.54</v>
      </c>
      <c r="W55" s="231">
        <v>2.71</v>
      </c>
      <c r="X55" s="231">
        <v>2.85</v>
      </c>
      <c r="Y55" s="231">
        <v>2.98</v>
      </c>
      <c r="Z55" s="231">
        <v>3.08</v>
      </c>
      <c r="AA55" s="168"/>
    </row>
    <row r="56" spans="1:27" ht="15.75" customHeight="1" x14ac:dyDescent="0.3">
      <c r="A56" s="232"/>
      <c r="B56" s="232"/>
      <c r="C56" s="232"/>
      <c r="D56" s="239"/>
      <c r="E56" s="243"/>
      <c r="F56" s="232"/>
      <c r="G56" s="232"/>
      <c r="H56" s="232"/>
      <c r="I56" s="243"/>
      <c r="J56" s="232"/>
      <c r="K56" s="244"/>
      <c r="L56" s="239"/>
      <c r="M56" s="243"/>
      <c r="N56" s="232"/>
      <c r="O56" s="232"/>
      <c r="P56" s="232"/>
      <c r="Q56" s="236">
        <v>15</v>
      </c>
      <c r="R56" s="231">
        <v>1.1499999999999999</v>
      </c>
      <c r="S56" s="231">
        <v>1.71</v>
      </c>
      <c r="T56" s="231">
        <v>2.0699999999999998</v>
      </c>
      <c r="U56" s="231">
        <v>2.34</v>
      </c>
      <c r="V56" s="231">
        <v>2.54</v>
      </c>
      <c r="W56" s="231">
        <v>2.71</v>
      </c>
      <c r="X56" s="231">
        <v>2.85</v>
      </c>
      <c r="Y56" s="231">
        <v>2.98</v>
      </c>
      <c r="Z56" s="231">
        <v>3.08</v>
      </c>
      <c r="AA56" s="168"/>
    </row>
    <row r="57" spans="1:27" ht="15.75" customHeight="1" x14ac:dyDescent="0.3">
      <c r="A57" s="232"/>
      <c r="B57" s="232"/>
      <c r="C57" s="232"/>
      <c r="D57" s="239"/>
      <c r="E57" s="243"/>
      <c r="F57" s="232"/>
      <c r="G57" s="232"/>
      <c r="H57" s="232"/>
      <c r="I57" s="243"/>
      <c r="J57" s="232"/>
      <c r="K57" s="244"/>
      <c r="L57" s="239"/>
      <c r="M57" s="243"/>
      <c r="N57" s="232"/>
      <c r="O57" s="232"/>
      <c r="P57" s="232"/>
      <c r="Q57" s="236" t="s">
        <v>417</v>
      </c>
      <c r="R57" s="231">
        <v>1.1279999999999999</v>
      </c>
      <c r="S57" s="231">
        <v>1.6930000000000001</v>
      </c>
      <c r="T57" s="231">
        <v>2.0590000000000002</v>
      </c>
      <c r="U57" s="231">
        <v>2.3260000000000001</v>
      </c>
      <c r="V57" s="231">
        <v>2.5339999999999998</v>
      </c>
      <c r="W57" s="231">
        <v>2.7040000000000002</v>
      </c>
      <c r="X57" s="231">
        <v>2.847</v>
      </c>
      <c r="Y57" s="231">
        <v>2.97</v>
      </c>
      <c r="Z57" s="231">
        <v>3.0779999999999998</v>
      </c>
      <c r="AA57" s="168"/>
    </row>
    <row r="58" spans="1:27" ht="15.75" customHeight="1" x14ac:dyDescent="0.3">
      <c r="A58" s="232"/>
      <c r="B58" s="232"/>
      <c r="C58" s="232"/>
      <c r="D58" s="239"/>
      <c r="E58" s="243"/>
      <c r="F58" s="232"/>
      <c r="G58" s="232"/>
      <c r="H58" s="232"/>
      <c r="I58" s="243"/>
      <c r="J58" s="232"/>
      <c r="K58" s="244"/>
      <c r="L58" s="239"/>
      <c r="M58" s="243"/>
      <c r="N58" s="232"/>
      <c r="O58" s="232"/>
      <c r="P58" s="232"/>
      <c r="Q58" s="236"/>
      <c r="R58" s="232"/>
      <c r="S58" s="232"/>
      <c r="T58" s="232"/>
      <c r="U58" s="232"/>
      <c r="V58" s="232"/>
      <c r="W58" s="232"/>
      <c r="X58" s="232"/>
      <c r="Y58" s="232"/>
      <c r="Z58" s="232"/>
      <c r="AA58" s="168"/>
    </row>
    <row r="59" spans="1:27" ht="15.75" customHeight="1" x14ac:dyDescent="0.3">
      <c r="A59" s="168" t="s">
        <v>418</v>
      </c>
      <c r="B59" s="168"/>
      <c r="C59" s="168"/>
      <c r="D59" s="245"/>
      <c r="E59" s="246"/>
      <c r="F59" s="168"/>
      <c r="G59" s="168"/>
      <c r="H59" s="168"/>
      <c r="I59" s="246"/>
      <c r="J59" s="168"/>
      <c r="K59" s="228"/>
      <c r="L59" s="245"/>
      <c r="M59" s="246"/>
      <c r="N59" s="168"/>
      <c r="O59" s="168"/>
      <c r="P59" s="168"/>
      <c r="Q59" s="226"/>
      <c r="R59" s="168"/>
      <c r="S59" s="168"/>
      <c r="T59" s="168"/>
      <c r="U59" s="168"/>
      <c r="V59" s="168"/>
      <c r="W59" s="168"/>
      <c r="X59" s="168"/>
      <c r="Y59" s="168"/>
      <c r="Z59" s="168"/>
      <c r="AA59" s="168"/>
    </row>
    <row r="60" spans="1:27" ht="15.75" customHeight="1" x14ac:dyDescent="0.3">
      <c r="A60" s="168" t="s">
        <v>419</v>
      </c>
      <c r="B60" s="168"/>
      <c r="C60" s="168"/>
      <c r="D60" s="245"/>
      <c r="E60" s="246"/>
      <c r="F60" s="168"/>
      <c r="G60" s="168"/>
      <c r="H60" s="168"/>
      <c r="I60" s="246"/>
      <c r="J60" s="168"/>
      <c r="K60" s="228"/>
      <c r="L60" s="245"/>
      <c r="M60" s="246"/>
      <c r="N60" s="168"/>
      <c r="O60" s="168"/>
      <c r="P60" s="168"/>
      <c r="Q60" s="226"/>
      <c r="R60" s="168"/>
      <c r="S60" s="168"/>
      <c r="T60" s="168"/>
      <c r="U60" s="168"/>
      <c r="V60" s="168"/>
      <c r="W60" s="168"/>
      <c r="X60" s="168"/>
      <c r="Y60" s="168"/>
      <c r="Z60" s="168"/>
      <c r="AA60" s="168"/>
    </row>
    <row r="61" spans="1:27"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mergeCells count="49">
    <mergeCell ref="U36:V36"/>
    <mergeCell ref="A47:Z47"/>
    <mergeCell ref="O23:P23"/>
    <mergeCell ref="X24:Y24"/>
    <mergeCell ref="X25:Y25"/>
    <mergeCell ref="X27:Y27"/>
    <mergeCell ref="X28:Y28"/>
    <mergeCell ref="X29:Y29"/>
    <mergeCell ref="X30:Y30"/>
    <mergeCell ref="M31:N31"/>
    <mergeCell ref="M32:N32"/>
    <mergeCell ref="O31:P31"/>
    <mergeCell ref="O32:P32"/>
    <mergeCell ref="A34:Y34"/>
    <mergeCell ref="W18:Z20"/>
    <mergeCell ref="W21:Z22"/>
    <mergeCell ref="M22:N22"/>
    <mergeCell ref="O22:P22"/>
    <mergeCell ref="M23:N23"/>
    <mergeCell ref="M14:N14"/>
    <mergeCell ref="O14:P14"/>
    <mergeCell ref="X13:Z14"/>
    <mergeCell ref="W15:Z15"/>
    <mergeCell ref="W16:Z17"/>
    <mergeCell ref="W3:Z4"/>
    <mergeCell ref="R11:Y11"/>
    <mergeCell ref="M13:N13"/>
    <mergeCell ref="O13:P13"/>
    <mergeCell ref="R4:S4"/>
    <mergeCell ref="P3:Q3"/>
    <mergeCell ref="R3:S3"/>
    <mergeCell ref="A3:C3"/>
    <mergeCell ref="D3:H3"/>
    <mergeCell ref="I3:K3"/>
    <mergeCell ref="L3:O3"/>
    <mergeCell ref="T3:V4"/>
    <mergeCell ref="A4:C4"/>
    <mergeCell ref="D4:H4"/>
    <mergeCell ref="I4:K4"/>
    <mergeCell ref="L4:O4"/>
    <mergeCell ref="P4:Q4"/>
    <mergeCell ref="A1:Z1"/>
    <mergeCell ref="D2:H2"/>
    <mergeCell ref="L2:O2"/>
    <mergeCell ref="P2:Q2"/>
    <mergeCell ref="R2:S2"/>
    <mergeCell ref="T2:V2"/>
    <mergeCell ref="W2:Z2"/>
    <mergeCell ref="A2:C2"/>
  </mergeCells>
  <conditionalFormatting sqref="V29">
    <cfRule type="cellIs" dxfId="12" priority="5" operator="greaterThan">
      <formula>20</formula>
    </cfRule>
    <cfRule type="cellIs" dxfId="11" priority="6" operator="between">
      <formula>10</formula>
      <formula>20</formula>
    </cfRule>
    <cfRule type="cellIs" dxfId="10" priority="7" operator="lessThan">
      <formula>10</formula>
    </cfRule>
  </conditionalFormatting>
  <conditionalFormatting sqref="W14">
    <cfRule type="cellIs" dxfId="9" priority="1" operator="equal">
      <formula>5</formula>
    </cfRule>
    <cfRule type="cellIs" dxfId="8" priority="2" operator="lessThan">
      <formula>5</formula>
    </cfRule>
    <cfRule type="cellIs" dxfId="7" priority="3" operator="greaterThan">
      <formula>5</formula>
    </cfRule>
    <cfRule type="cellIs" dxfId="6" priority="4" operator="equal">
      <formula>""""""</formula>
    </cfRule>
  </conditionalFormatting>
  <printOptions horizontalCentered="1"/>
  <pageMargins left="0.25" right="0.25" top="0.75" bottom="0.75" header="0" footer="0"/>
  <pageSetup scale="61" orientation="landscape" r:id="rId1"/>
  <headerFooter>
    <oddHeader>&amp;CGage R&amp;&amp;R ANOVA Analysis Report</oddHeader>
    <oddFooter>&amp;L 1AF0003 &amp;A&amp;CFF0000Printed Copy Uncontrolled.  
&amp;RRev &amp;D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Z1000"/>
  <sheetViews>
    <sheetView showGridLines="0" zoomScaleNormal="100" workbookViewId="0">
      <selection activeCell="A3" sqref="A3:D3"/>
    </sheetView>
  </sheetViews>
  <sheetFormatPr defaultColWidth="12.625" defaultRowHeight="15" customHeight="1" x14ac:dyDescent="0.2"/>
  <cols>
    <col min="1" max="1" width="8.25" customWidth="1"/>
    <col min="2" max="10" width="8" customWidth="1"/>
    <col min="11" max="12" width="11.125" customWidth="1"/>
    <col min="13" max="26" width="8" customWidth="1"/>
  </cols>
  <sheetData>
    <row r="1" spans="1:26" ht="14.25" customHeight="1" x14ac:dyDescent="0.25">
      <c r="A1" s="945" t="s">
        <v>230</v>
      </c>
      <c r="B1" s="707"/>
      <c r="C1" s="707"/>
      <c r="D1" s="707"/>
      <c r="E1" s="707"/>
      <c r="F1" s="707"/>
      <c r="G1" s="707"/>
      <c r="H1" s="707"/>
      <c r="I1" s="707"/>
      <c r="J1" s="707"/>
      <c r="K1" s="707"/>
      <c r="L1" s="707"/>
      <c r="M1" s="707"/>
      <c r="N1" s="3"/>
      <c r="O1" s="3"/>
      <c r="P1" s="3"/>
      <c r="Q1" s="3"/>
      <c r="R1" s="3"/>
      <c r="S1" s="3"/>
      <c r="T1" s="3"/>
      <c r="U1" s="3"/>
      <c r="V1" s="3"/>
      <c r="W1" s="3"/>
      <c r="X1" s="3"/>
      <c r="Y1" s="3"/>
      <c r="Z1" s="3"/>
    </row>
    <row r="2" spans="1:26" ht="14.25" customHeight="1" x14ac:dyDescent="0.25">
      <c r="A2" s="150" t="s">
        <v>21</v>
      </c>
      <c r="B2" s="151"/>
      <c r="C2" s="151"/>
      <c r="D2" s="152"/>
      <c r="E2" s="153" t="s">
        <v>420</v>
      </c>
      <c r="F2" s="151"/>
      <c r="G2" s="152"/>
      <c r="H2" s="153" t="s">
        <v>421</v>
      </c>
      <c r="I2" s="151"/>
      <c r="J2" s="152"/>
      <c r="K2" s="153" t="s">
        <v>422</v>
      </c>
      <c r="L2" s="151"/>
      <c r="M2" s="154"/>
      <c r="N2" s="247"/>
      <c r="O2" s="247"/>
      <c r="P2" s="247"/>
      <c r="Q2" s="247"/>
      <c r="R2" s="247"/>
      <c r="S2" s="247"/>
      <c r="T2" s="247"/>
      <c r="U2" s="247"/>
      <c r="V2" s="247"/>
      <c r="W2" s="247"/>
      <c r="X2" s="247"/>
      <c r="Y2" s="247"/>
      <c r="Z2" s="3"/>
    </row>
    <row r="3" spans="1:26" ht="14.25" customHeight="1" x14ac:dyDescent="0.25">
      <c r="A3" s="946" t="str">
        <f>IF(ISBLANK(Information!D19),"",Information!D19)</f>
        <v/>
      </c>
      <c r="B3" s="870"/>
      <c r="C3" s="870"/>
      <c r="D3" s="871"/>
      <c r="E3" s="938"/>
      <c r="F3" s="870"/>
      <c r="G3" s="871"/>
      <c r="H3" s="947"/>
      <c r="I3" s="870"/>
      <c r="J3" s="871"/>
      <c r="K3" s="938"/>
      <c r="L3" s="870"/>
      <c r="M3" s="874"/>
      <c r="N3" s="248"/>
      <c r="O3" s="248"/>
      <c r="P3" s="248"/>
      <c r="Q3" s="248"/>
      <c r="R3" s="248"/>
      <c r="S3" s="248"/>
      <c r="T3" s="248"/>
      <c r="U3" s="248"/>
      <c r="V3" s="248"/>
      <c r="W3" s="248"/>
      <c r="X3" s="248"/>
      <c r="Y3" s="248"/>
      <c r="Z3" s="3"/>
    </row>
    <row r="4" spans="1:26" ht="14.25" customHeight="1" x14ac:dyDescent="0.25">
      <c r="A4" s="150" t="s">
        <v>20</v>
      </c>
      <c r="B4" s="151"/>
      <c r="C4" s="151"/>
      <c r="D4" s="152"/>
      <c r="E4" s="153" t="s">
        <v>423</v>
      </c>
      <c r="F4" s="151"/>
      <c r="G4" s="152"/>
      <c r="H4" s="153" t="s">
        <v>424</v>
      </c>
      <c r="I4" s="247"/>
      <c r="J4" s="247"/>
      <c r="K4" s="153" t="s">
        <v>425</v>
      </c>
      <c r="L4" s="151"/>
      <c r="M4" s="154"/>
      <c r="N4" s="247"/>
      <c r="O4" s="247"/>
      <c r="P4" s="247"/>
      <c r="Q4" s="247"/>
      <c r="R4" s="247"/>
      <c r="S4" s="247"/>
      <c r="T4" s="247"/>
      <c r="U4" s="247"/>
      <c r="V4" s="247"/>
      <c r="W4" s="247"/>
      <c r="X4" s="247"/>
      <c r="Y4" s="247"/>
      <c r="Z4" s="3"/>
    </row>
    <row r="5" spans="1:26" ht="14.25" customHeight="1" x14ac:dyDescent="0.25">
      <c r="A5" s="946" t="str">
        <f>IF(ISBLANK(Information!D18),"",Information!D18)</f>
        <v/>
      </c>
      <c r="B5" s="870"/>
      <c r="C5" s="870"/>
      <c r="D5" s="871"/>
      <c r="E5" s="938"/>
      <c r="F5" s="870"/>
      <c r="G5" s="871"/>
      <c r="H5" s="938"/>
      <c r="I5" s="870"/>
      <c r="J5" s="871"/>
      <c r="K5" s="938"/>
      <c r="L5" s="870"/>
      <c r="M5" s="874"/>
      <c r="N5" s="248"/>
      <c r="O5" s="248"/>
      <c r="P5" s="248"/>
      <c r="Q5" s="248"/>
      <c r="R5" s="248"/>
      <c r="S5" s="248"/>
      <c r="T5" s="248"/>
      <c r="U5" s="248"/>
      <c r="V5" s="248"/>
      <c r="W5" s="248"/>
      <c r="X5" s="248"/>
      <c r="Y5" s="248"/>
      <c r="Z5" s="3"/>
    </row>
    <row r="6" spans="1:26" ht="14.25" customHeight="1" x14ac:dyDescent="0.25">
      <c r="A6" s="150" t="s">
        <v>426</v>
      </c>
      <c r="B6" s="151"/>
      <c r="C6" s="151"/>
      <c r="D6" s="151"/>
      <c r="E6" s="153" t="s">
        <v>427</v>
      </c>
      <c r="F6" s="151"/>
      <c r="G6" s="152"/>
      <c r="H6" s="153" t="s">
        <v>428</v>
      </c>
      <c r="I6" s="151"/>
      <c r="J6" s="152"/>
      <c r="K6" s="151" t="s">
        <v>429</v>
      </c>
      <c r="L6" s="151"/>
      <c r="M6" s="154"/>
      <c r="N6" s="247"/>
      <c r="O6" s="247"/>
      <c r="P6" s="247"/>
      <c r="Q6" s="247"/>
      <c r="R6" s="247"/>
      <c r="S6" s="247"/>
      <c r="T6" s="247"/>
      <c r="U6" s="247"/>
      <c r="V6" s="247"/>
      <c r="W6" s="247"/>
      <c r="X6" s="247"/>
      <c r="Y6" s="247"/>
      <c r="Z6" s="3"/>
    </row>
    <row r="7" spans="1:26" ht="14.25" customHeight="1" x14ac:dyDescent="0.25">
      <c r="A7" s="939"/>
      <c r="B7" s="703"/>
      <c r="C7" s="703"/>
      <c r="D7" s="704"/>
      <c r="E7" s="940"/>
      <c r="F7" s="703"/>
      <c r="G7" s="704"/>
      <c r="H7" s="940"/>
      <c r="I7" s="703"/>
      <c r="J7" s="704"/>
      <c r="K7" s="940"/>
      <c r="L7" s="703"/>
      <c r="M7" s="948"/>
      <c r="N7" s="248"/>
      <c r="O7" s="248"/>
      <c r="P7" s="248"/>
      <c r="Q7" s="248"/>
      <c r="R7" s="248"/>
      <c r="S7" s="248"/>
      <c r="T7" s="248"/>
      <c r="U7" s="248"/>
      <c r="V7" s="248"/>
      <c r="W7" s="248"/>
      <c r="X7" s="248"/>
      <c r="Y7" s="248"/>
      <c r="Z7" s="3"/>
    </row>
    <row r="8" spans="1:26" ht="14.25" customHeight="1" x14ac:dyDescent="0.25">
      <c r="A8" s="249"/>
      <c r="B8" s="249"/>
      <c r="C8" s="249"/>
      <c r="D8" s="249"/>
      <c r="E8" s="250"/>
      <c r="F8" s="250"/>
      <c r="G8" s="250"/>
      <c r="H8" s="250"/>
      <c r="I8" s="250"/>
      <c r="J8" s="250"/>
      <c r="K8" s="249"/>
      <c r="L8" s="249"/>
      <c r="M8" s="249"/>
      <c r="N8" s="248"/>
      <c r="O8" s="248"/>
      <c r="P8" s="248"/>
      <c r="Q8" s="248"/>
      <c r="R8" s="248"/>
      <c r="S8" s="248"/>
      <c r="T8" s="248"/>
      <c r="U8" s="248"/>
      <c r="V8" s="248"/>
      <c r="W8" s="248"/>
      <c r="X8" s="248"/>
      <c r="Y8" s="248"/>
      <c r="Z8" s="3"/>
    </row>
    <row r="9" spans="1:26" ht="14.25" customHeight="1" x14ac:dyDescent="0.25">
      <c r="A9" s="949" t="s">
        <v>430</v>
      </c>
      <c r="B9" s="870"/>
      <c r="C9" s="870"/>
      <c r="D9" s="870"/>
      <c r="E9" s="870"/>
      <c r="F9" s="870"/>
      <c r="G9" s="870"/>
      <c r="H9" s="870"/>
      <c r="I9" s="870"/>
      <c r="J9" s="870"/>
      <c r="K9" s="870"/>
      <c r="L9" s="870"/>
      <c r="M9" s="950"/>
      <c r="N9" s="247"/>
      <c r="O9" s="251" t="s">
        <v>431</v>
      </c>
      <c r="P9" s="252"/>
      <c r="Q9" s="252"/>
      <c r="R9" s="247"/>
      <c r="S9" s="251" t="s">
        <v>432</v>
      </c>
      <c r="T9" s="252"/>
      <c r="U9" s="252"/>
      <c r="V9" s="247"/>
      <c r="W9" s="251" t="s">
        <v>433</v>
      </c>
      <c r="X9" s="252"/>
      <c r="Y9" s="252"/>
      <c r="Z9" s="3"/>
    </row>
    <row r="10" spans="1:26" ht="28.5" customHeight="1" x14ac:dyDescent="0.25">
      <c r="A10" s="253" t="s">
        <v>434</v>
      </c>
      <c r="B10" s="253" t="s">
        <v>435</v>
      </c>
      <c r="C10" s="253" t="s">
        <v>436</v>
      </c>
      <c r="D10" s="253" t="s">
        <v>437</v>
      </c>
      <c r="E10" s="253" t="s">
        <v>438</v>
      </c>
      <c r="F10" s="253" t="s">
        <v>439</v>
      </c>
      <c r="G10" s="253" t="s">
        <v>440</v>
      </c>
      <c r="H10" s="253" t="s">
        <v>441</v>
      </c>
      <c r="I10" s="253" t="s">
        <v>442</v>
      </c>
      <c r="J10" s="253" t="s">
        <v>443</v>
      </c>
      <c r="K10" s="254" t="s">
        <v>444</v>
      </c>
      <c r="L10" s="255" t="s">
        <v>445</v>
      </c>
      <c r="M10" s="254" t="s">
        <v>446</v>
      </c>
      <c r="N10" s="247"/>
      <c r="O10" s="252">
        <v>1</v>
      </c>
      <c r="P10" s="252">
        <v>2</v>
      </c>
      <c r="Q10" s="252">
        <v>3</v>
      </c>
      <c r="R10" s="247"/>
      <c r="S10" s="252">
        <v>1</v>
      </c>
      <c r="T10" s="252">
        <v>2</v>
      </c>
      <c r="U10" s="252">
        <v>3</v>
      </c>
      <c r="V10" s="247"/>
      <c r="W10" s="252">
        <v>1</v>
      </c>
      <c r="X10" s="252">
        <v>2</v>
      </c>
      <c r="Y10" s="252">
        <v>3</v>
      </c>
      <c r="Z10" s="3"/>
    </row>
    <row r="11" spans="1:26" ht="14.25" customHeight="1" x14ac:dyDescent="0.25">
      <c r="A11" s="253">
        <v>1</v>
      </c>
      <c r="B11" s="256"/>
      <c r="C11" s="256"/>
      <c r="D11" s="256"/>
      <c r="E11" s="256"/>
      <c r="F11" s="256"/>
      <c r="G11" s="256"/>
      <c r="H11" s="256"/>
      <c r="I11" s="256"/>
      <c r="J11" s="256"/>
      <c r="K11" s="257" t="str">
        <f t="shared" ref="K11:K58" si="0">IF(L11&lt;&gt;"",IF(OR(L11&lt;$H$7,L11&gt;$E$7),0,1),"")</f>
        <v/>
      </c>
      <c r="L11" s="256"/>
      <c r="M11" s="257" t="str">
        <f t="shared" ref="M11:M58" si="1">IF(B11&lt;&gt;"",IF(SUM(B11:J11)=9,"+",IF(SUM(B11:J11)=0,"-","x")),"")</f>
        <v/>
      </c>
      <c r="N11" s="258"/>
      <c r="O11" s="259" t="str">
        <f t="shared" ref="O11:Q11" si="2">IF(B11&lt;&gt;"",IF(AND(B11=0,E11=0),"a",IF(AND(B11=1,E11=0),"b",IF(AND(B11=0,E11=1),"c","d"))),"")</f>
        <v/>
      </c>
      <c r="P11" s="259" t="str">
        <f t="shared" si="2"/>
        <v/>
      </c>
      <c r="Q11" s="259" t="str">
        <f t="shared" si="2"/>
        <v/>
      </c>
      <c r="R11" s="258"/>
      <c r="S11" s="259" t="str">
        <f t="shared" ref="S11:U11" si="3">IF(E11&lt;&gt;"",IF(AND(E11=0,H11=0),"a",IF(AND(E11=1,H11=0),"b",IF(AND(E11=0,H11=1),"c","d"))),"")</f>
        <v/>
      </c>
      <c r="T11" s="259" t="str">
        <f t="shared" si="3"/>
        <v/>
      </c>
      <c r="U11" s="259" t="str">
        <f t="shared" si="3"/>
        <v/>
      </c>
      <c r="V11" s="258"/>
      <c r="W11" s="259" t="str">
        <f t="shared" ref="W11:Y11" si="4">IF(B11&lt;&gt;"",IF(AND(B11=0,H11=0),"a",IF(AND(B11=1,H11=0),"b",IF(AND(B11=0,H11=1),"c","d"))),"")</f>
        <v/>
      </c>
      <c r="X11" s="259" t="str">
        <f t="shared" si="4"/>
        <v/>
      </c>
      <c r="Y11" s="259" t="str">
        <f t="shared" si="4"/>
        <v/>
      </c>
      <c r="Z11" s="3"/>
    </row>
    <row r="12" spans="1:26" ht="14.25" customHeight="1" x14ac:dyDescent="0.25">
      <c r="A12" s="253">
        <f t="shared" ref="A12:A58" si="5">A11+1</f>
        <v>2</v>
      </c>
      <c r="B12" s="256"/>
      <c r="C12" s="256"/>
      <c r="D12" s="256"/>
      <c r="E12" s="256"/>
      <c r="F12" s="256"/>
      <c r="G12" s="256"/>
      <c r="H12" s="256"/>
      <c r="I12" s="256"/>
      <c r="J12" s="256"/>
      <c r="K12" s="257" t="str">
        <f t="shared" si="0"/>
        <v/>
      </c>
      <c r="L12" s="256"/>
      <c r="M12" s="257" t="str">
        <f t="shared" si="1"/>
        <v/>
      </c>
      <c r="N12" s="258"/>
      <c r="O12" s="259" t="str">
        <f t="shared" ref="O12:Q12" si="6">IF(B12&lt;&gt;"",IF(AND(B12=0,E12=0),"a",IF(AND(B12=1,E12=0),"b",IF(AND(B12=0,E12=1),"c","d"))),"")</f>
        <v/>
      </c>
      <c r="P12" s="259" t="str">
        <f t="shared" si="6"/>
        <v/>
      </c>
      <c r="Q12" s="259" t="str">
        <f t="shared" si="6"/>
        <v/>
      </c>
      <c r="R12" s="258"/>
      <c r="S12" s="259" t="str">
        <f t="shared" ref="S12:U12" si="7">IF(E12&lt;&gt;"",IF(AND(E12=0,H12=0),"a",IF(AND(E12=1,H12=0),"b",IF(AND(E12=0,H12=1),"c","d"))),"")</f>
        <v/>
      </c>
      <c r="T12" s="259" t="str">
        <f t="shared" si="7"/>
        <v/>
      </c>
      <c r="U12" s="259" t="str">
        <f t="shared" si="7"/>
        <v/>
      </c>
      <c r="V12" s="258"/>
      <c r="W12" s="259" t="str">
        <f t="shared" ref="W12:Y12" si="8">IF(B12&lt;&gt;"",IF(AND(B12=0,H12=0),"a",IF(AND(B12=1,H12=0),"b",IF(AND(B12=0,H12=1),"c","d"))),"")</f>
        <v/>
      </c>
      <c r="X12" s="259" t="str">
        <f t="shared" si="8"/>
        <v/>
      </c>
      <c r="Y12" s="259" t="str">
        <f t="shared" si="8"/>
        <v/>
      </c>
      <c r="Z12" s="3"/>
    </row>
    <row r="13" spans="1:26" ht="14.25" customHeight="1" x14ac:dyDescent="0.25">
      <c r="A13" s="253">
        <f t="shared" si="5"/>
        <v>3</v>
      </c>
      <c r="B13" s="256"/>
      <c r="C13" s="256"/>
      <c r="D13" s="256"/>
      <c r="E13" s="256"/>
      <c r="F13" s="256"/>
      <c r="G13" s="256"/>
      <c r="H13" s="256"/>
      <c r="I13" s="256"/>
      <c r="J13" s="256"/>
      <c r="K13" s="257" t="str">
        <f t="shared" si="0"/>
        <v/>
      </c>
      <c r="L13" s="256"/>
      <c r="M13" s="257" t="str">
        <f t="shared" si="1"/>
        <v/>
      </c>
      <c r="N13" s="258"/>
      <c r="O13" s="259" t="str">
        <f t="shared" ref="O13:Q13" si="9">IF(B13&lt;&gt;"",IF(AND(B13=0,E13=0),"a",IF(AND(B13=1,E13=0),"b",IF(AND(B13=0,E13=1),"c","d"))),"")</f>
        <v/>
      </c>
      <c r="P13" s="259" t="str">
        <f t="shared" si="9"/>
        <v/>
      </c>
      <c r="Q13" s="259" t="str">
        <f t="shared" si="9"/>
        <v/>
      </c>
      <c r="R13" s="258"/>
      <c r="S13" s="259" t="str">
        <f t="shared" ref="S13:U13" si="10">IF(E13&lt;&gt;"",IF(AND(E13=0,H13=0),"a",IF(AND(E13=1,H13=0),"b",IF(AND(E13=0,H13=1),"c","d"))),"")</f>
        <v/>
      </c>
      <c r="T13" s="259" t="str">
        <f t="shared" si="10"/>
        <v/>
      </c>
      <c r="U13" s="259" t="str">
        <f t="shared" si="10"/>
        <v/>
      </c>
      <c r="V13" s="258"/>
      <c r="W13" s="259" t="str">
        <f t="shared" ref="W13:Y13" si="11">IF(B13&lt;&gt;"",IF(AND(B13=0,H13=0),"a",IF(AND(B13=1,H13=0),"b",IF(AND(B13=0,H13=1),"c","d"))),"")</f>
        <v/>
      </c>
      <c r="X13" s="259" t="str">
        <f t="shared" si="11"/>
        <v/>
      </c>
      <c r="Y13" s="259" t="str">
        <f t="shared" si="11"/>
        <v/>
      </c>
      <c r="Z13" s="3"/>
    </row>
    <row r="14" spans="1:26" ht="14.25" customHeight="1" x14ac:dyDescent="0.25">
      <c r="A14" s="253">
        <f t="shared" si="5"/>
        <v>4</v>
      </c>
      <c r="B14" s="256"/>
      <c r="C14" s="256"/>
      <c r="D14" s="256"/>
      <c r="E14" s="256"/>
      <c r="F14" s="256"/>
      <c r="G14" s="256"/>
      <c r="H14" s="256"/>
      <c r="I14" s="256"/>
      <c r="J14" s="256"/>
      <c r="K14" s="257" t="str">
        <f t="shared" si="0"/>
        <v/>
      </c>
      <c r="L14" s="256"/>
      <c r="M14" s="257" t="str">
        <f t="shared" si="1"/>
        <v/>
      </c>
      <c r="N14" s="258"/>
      <c r="O14" s="259" t="str">
        <f t="shared" ref="O14:Q14" si="12">IF(B14&lt;&gt;"",IF(AND(B14=0,E14=0),"a",IF(AND(B14=1,E14=0),"b",IF(AND(B14=0,E14=1),"c","d"))),"")</f>
        <v/>
      </c>
      <c r="P14" s="259" t="str">
        <f t="shared" si="12"/>
        <v/>
      </c>
      <c r="Q14" s="259" t="str">
        <f t="shared" si="12"/>
        <v/>
      </c>
      <c r="R14" s="258"/>
      <c r="S14" s="259" t="str">
        <f t="shared" ref="S14:U14" si="13">IF(E14&lt;&gt;"",IF(AND(E14=0,H14=0),"a",IF(AND(E14=1,H14=0),"b",IF(AND(E14=0,H14=1),"c","d"))),"")</f>
        <v/>
      </c>
      <c r="T14" s="259" t="str">
        <f t="shared" si="13"/>
        <v/>
      </c>
      <c r="U14" s="259" t="str">
        <f t="shared" si="13"/>
        <v/>
      </c>
      <c r="V14" s="258"/>
      <c r="W14" s="259" t="str">
        <f t="shared" ref="W14:Y14" si="14">IF(B14&lt;&gt;"",IF(AND(B14=0,H14=0),"a",IF(AND(B14=1,H14=0),"b",IF(AND(B14=0,H14=1),"c","d"))),"")</f>
        <v/>
      </c>
      <c r="X14" s="259" t="str">
        <f t="shared" si="14"/>
        <v/>
      </c>
      <c r="Y14" s="259" t="str">
        <f t="shared" si="14"/>
        <v/>
      </c>
      <c r="Z14" s="3"/>
    </row>
    <row r="15" spans="1:26" ht="14.25" customHeight="1" x14ac:dyDescent="0.25">
      <c r="A15" s="253">
        <f t="shared" si="5"/>
        <v>5</v>
      </c>
      <c r="B15" s="256"/>
      <c r="C15" s="256"/>
      <c r="D15" s="256"/>
      <c r="E15" s="256"/>
      <c r="F15" s="256"/>
      <c r="G15" s="256"/>
      <c r="H15" s="256"/>
      <c r="I15" s="256"/>
      <c r="J15" s="256"/>
      <c r="K15" s="257" t="str">
        <f t="shared" si="0"/>
        <v/>
      </c>
      <c r="L15" s="256"/>
      <c r="M15" s="257" t="str">
        <f t="shared" si="1"/>
        <v/>
      </c>
      <c r="N15" s="258"/>
      <c r="O15" s="259" t="str">
        <f t="shared" ref="O15:Q15" si="15">IF(B15&lt;&gt;"",IF(AND(B15=0,E15=0),"a",IF(AND(B15=1,E15=0),"b",IF(AND(B15=0,E15=1),"c","d"))),"")</f>
        <v/>
      </c>
      <c r="P15" s="259" t="str">
        <f t="shared" si="15"/>
        <v/>
      </c>
      <c r="Q15" s="259" t="str">
        <f t="shared" si="15"/>
        <v/>
      </c>
      <c r="R15" s="258"/>
      <c r="S15" s="259" t="str">
        <f t="shared" ref="S15:U15" si="16">IF(E15&lt;&gt;"",IF(AND(E15=0,H15=0),"a",IF(AND(E15=1,H15=0),"b",IF(AND(E15=0,H15=1),"c","d"))),"")</f>
        <v/>
      </c>
      <c r="T15" s="259" t="str">
        <f t="shared" si="16"/>
        <v/>
      </c>
      <c r="U15" s="259" t="str">
        <f t="shared" si="16"/>
        <v/>
      </c>
      <c r="V15" s="258"/>
      <c r="W15" s="259" t="str">
        <f t="shared" ref="W15:Y15" si="17">IF(B15&lt;&gt;"",IF(AND(B15=0,H15=0),"a",IF(AND(B15=1,H15=0),"b",IF(AND(B15=0,H15=1),"c","d"))),"")</f>
        <v/>
      </c>
      <c r="X15" s="259" t="str">
        <f t="shared" si="17"/>
        <v/>
      </c>
      <c r="Y15" s="259" t="str">
        <f t="shared" si="17"/>
        <v/>
      </c>
      <c r="Z15" s="3"/>
    </row>
    <row r="16" spans="1:26" ht="14.25" customHeight="1" x14ac:dyDescent="0.25">
      <c r="A16" s="253">
        <f t="shared" si="5"/>
        <v>6</v>
      </c>
      <c r="B16" s="256"/>
      <c r="C16" s="256"/>
      <c r="D16" s="256"/>
      <c r="E16" s="256"/>
      <c r="F16" s="256"/>
      <c r="G16" s="256"/>
      <c r="H16" s="256"/>
      <c r="I16" s="256"/>
      <c r="J16" s="256"/>
      <c r="K16" s="257" t="str">
        <f t="shared" si="0"/>
        <v/>
      </c>
      <c r="L16" s="256"/>
      <c r="M16" s="257" t="str">
        <f t="shared" si="1"/>
        <v/>
      </c>
      <c r="N16" s="258"/>
      <c r="O16" s="259" t="str">
        <f t="shared" ref="O16:Q16" si="18">IF(B16&lt;&gt;"",IF(AND(B16=0,E16=0),"a",IF(AND(B16=1,E16=0),"b",IF(AND(B16=0,E16=1),"c","d"))),"")</f>
        <v/>
      </c>
      <c r="P16" s="259" t="str">
        <f t="shared" si="18"/>
        <v/>
      </c>
      <c r="Q16" s="259" t="str">
        <f t="shared" si="18"/>
        <v/>
      </c>
      <c r="R16" s="258"/>
      <c r="S16" s="259" t="str">
        <f t="shared" ref="S16:U16" si="19">IF(E16&lt;&gt;"",IF(AND(E16=0,H16=0),"a",IF(AND(E16=1,H16=0),"b",IF(AND(E16=0,H16=1),"c","d"))),"")</f>
        <v/>
      </c>
      <c r="T16" s="259" t="str">
        <f t="shared" si="19"/>
        <v/>
      </c>
      <c r="U16" s="259" t="str">
        <f t="shared" si="19"/>
        <v/>
      </c>
      <c r="V16" s="258"/>
      <c r="W16" s="259" t="str">
        <f t="shared" ref="W16:Y16" si="20">IF(B16&lt;&gt;"",IF(AND(B16=0,H16=0),"a",IF(AND(B16=1,H16=0),"b",IF(AND(B16=0,H16=1),"c","d"))),"")</f>
        <v/>
      </c>
      <c r="X16" s="259" t="str">
        <f t="shared" si="20"/>
        <v/>
      </c>
      <c r="Y16" s="259" t="str">
        <f t="shared" si="20"/>
        <v/>
      </c>
      <c r="Z16" s="3"/>
    </row>
    <row r="17" spans="1:26" ht="14.25" customHeight="1" x14ac:dyDescent="0.25">
      <c r="A17" s="253">
        <f t="shared" si="5"/>
        <v>7</v>
      </c>
      <c r="B17" s="256"/>
      <c r="C17" s="256"/>
      <c r="D17" s="256"/>
      <c r="E17" s="256"/>
      <c r="F17" s="256"/>
      <c r="G17" s="256"/>
      <c r="H17" s="256"/>
      <c r="I17" s="256"/>
      <c r="J17" s="256"/>
      <c r="K17" s="257" t="str">
        <f t="shared" si="0"/>
        <v/>
      </c>
      <c r="L17" s="256"/>
      <c r="M17" s="257" t="str">
        <f t="shared" si="1"/>
        <v/>
      </c>
      <c r="N17" s="258"/>
      <c r="O17" s="259" t="str">
        <f t="shared" ref="O17:Q17" si="21">IF(B17&lt;&gt;"",IF(AND(B17=0,E17=0),"a",IF(AND(B17=1,E17=0),"b",IF(AND(B17=0,E17=1),"c","d"))),"")</f>
        <v/>
      </c>
      <c r="P17" s="259" t="str">
        <f t="shared" si="21"/>
        <v/>
      </c>
      <c r="Q17" s="259" t="str">
        <f t="shared" si="21"/>
        <v/>
      </c>
      <c r="R17" s="258"/>
      <c r="S17" s="259" t="str">
        <f t="shared" ref="S17:U17" si="22">IF(E17&lt;&gt;"",IF(AND(E17=0,H17=0),"a",IF(AND(E17=1,H17=0),"b",IF(AND(E17=0,H17=1),"c","d"))),"")</f>
        <v/>
      </c>
      <c r="T17" s="259" t="str">
        <f t="shared" si="22"/>
        <v/>
      </c>
      <c r="U17" s="259" t="str">
        <f t="shared" si="22"/>
        <v/>
      </c>
      <c r="V17" s="258"/>
      <c r="W17" s="259" t="str">
        <f t="shared" ref="W17:Y17" si="23">IF(B17&lt;&gt;"",IF(AND(B17=0,H17=0),"a",IF(AND(B17=1,H17=0),"b",IF(AND(B17=0,H17=1),"c","d"))),"")</f>
        <v/>
      </c>
      <c r="X17" s="259" t="str">
        <f t="shared" si="23"/>
        <v/>
      </c>
      <c r="Y17" s="259" t="str">
        <f t="shared" si="23"/>
        <v/>
      </c>
      <c r="Z17" s="3"/>
    </row>
    <row r="18" spans="1:26" ht="14.25" customHeight="1" x14ac:dyDescent="0.25">
      <c r="A18" s="253">
        <f t="shared" si="5"/>
        <v>8</v>
      </c>
      <c r="B18" s="256"/>
      <c r="C18" s="256"/>
      <c r="D18" s="256"/>
      <c r="E18" s="256"/>
      <c r="F18" s="256"/>
      <c r="G18" s="256"/>
      <c r="H18" s="256"/>
      <c r="I18" s="256"/>
      <c r="J18" s="256"/>
      <c r="K18" s="257" t="str">
        <f t="shared" si="0"/>
        <v/>
      </c>
      <c r="L18" s="256"/>
      <c r="M18" s="257" t="str">
        <f t="shared" si="1"/>
        <v/>
      </c>
      <c r="N18" s="258"/>
      <c r="O18" s="259" t="str">
        <f t="shared" ref="O18:Q18" si="24">IF(B18&lt;&gt;"",IF(AND(B18=0,E18=0),"a",IF(AND(B18=1,E18=0),"b",IF(AND(B18=0,E18=1),"c","d"))),"")</f>
        <v/>
      </c>
      <c r="P18" s="259" t="str">
        <f t="shared" si="24"/>
        <v/>
      </c>
      <c r="Q18" s="259" t="str">
        <f t="shared" si="24"/>
        <v/>
      </c>
      <c r="R18" s="258"/>
      <c r="S18" s="259" t="str">
        <f t="shared" ref="S18:U18" si="25">IF(E18&lt;&gt;"",IF(AND(E18=0,H18=0),"a",IF(AND(E18=1,H18=0),"b",IF(AND(E18=0,H18=1),"c","d"))),"")</f>
        <v/>
      </c>
      <c r="T18" s="259" t="str">
        <f t="shared" si="25"/>
        <v/>
      </c>
      <c r="U18" s="259" t="str">
        <f t="shared" si="25"/>
        <v/>
      </c>
      <c r="V18" s="258"/>
      <c r="W18" s="259" t="str">
        <f t="shared" ref="W18:Y18" si="26">IF(B18&lt;&gt;"",IF(AND(B18=0,H18=0),"a",IF(AND(B18=1,H18=0),"b",IF(AND(B18=0,H18=1),"c","d"))),"")</f>
        <v/>
      </c>
      <c r="X18" s="259" t="str">
        <f t="shared" si="26"/>
        <v/>
      </c>
      <c r="Y18" s="259" t="str">
        <f t="shared" si="26"/>
        <v/>
      </c>
      <c r="Z18" s="3"/>
    </row>
    <row r="19" spans="1:26" ht="14.25" customHeight="1" x14ac:dyDescent="0.25">
      <c r="A19" s="253">
        <f t="shared" si="5"/>
        <v>9</v>
      </c>
      <c r="B19" s="256"/>
      <c r="C19" s="256"/>
      <c r="D19" s="256"/>
      <c r="E19" s="256"/>
      <c r="F19" s="256"/>
      <c r="G19" s="256"/>
      <c r="H19" s="256"/>
      <c r="I19" s="256"/>
      <c r="J19" s="256"/>
      <c r="K19" s="257" t="str">
        <f t="shared" si="0"/>
        <v/>
      </c>
      <c r="L19" s="256"/>
      <c r="M19" s="257" t="str">
        <f t="shared" si="1"/>
        <v/>
      </c>
      <c r="N19" s="258"/>
      <c r="O19" s="259" t="str">
        <f t="shared" ref="O19:Q19" si="27">IF(B19&lt;&gt;"",IF(AND(B19=0,E19=0),"a",IF(AND(B19=1,E19=0),"b",IF(AND(B19=0,E19=1),"c","d"))),"")</f>
        <v/>
      </c>
      <c r="P19" s="259" t="str">
        <f t="shared" si="27"/>
        <v/>
      </c>
      <c r="Q19" s="259" t="str">
        <f t="shared" si="27"/>
        <v/>
      </c>
      <c r="R19" s="258"/>
      <c r="S19" s="259" t="str">
        <f t="shared" ref="S19:U19" si="28">IF(E19&lt;&gt;"",IF(AND(E19=0,H19=0),"a",IF(AND(E19=1,H19=0),"b",IF(AND(E19=0,H19=1),"c","d"))),"")</f>
        <v/>
      </c>
      <c r="T19" s="259" t="str">
        <f t="shared" si="28"/>
        <v/>
      </c>
      <c r="U19" s="259" t="str">
        <f t="shared" si="28"/>
        <v/>
      </c>
      <c r="V19" s="258"/>
      <c r="W19" s="259" t="str">
        <f t="shared" ref="W19:Y19" si="29">IF(B19&lt;&gt;"",IF(AND(B19=0,H19=0),"a",IF(AND(B19=1,H19=0),"b",IF(AND(B19=0,H19=1),"c","d"))),"")</f>
        <v/>
      </c>
      <c r="X19" s="259" t="str">
        <f t="shared" si="29"/>
        <v/>
      </c>
      <c r="Y19" s="259" t="str">
        <f t="shared" si="29"/>
        <v/>
      </c>
      <c r="Z19" s="3"/>
    </row>
    <row r="20" spans="1:26" ht="14.25" customHeight="1" x14ac:dyDescent="0.25">
      <c r="A20" s="253">
        <f t="shared" si="5"/>
        <v>10</v>
      </c>
      <c r="B20" s="256"/>
      <c r="C20" s="256"/>
      <c r="D20" s="256"/>
      <c r="E20" s="256"/>
      <c r="F20" s="256"/>
      <c r="G20" s="256"/>
      <c r="H20" s="256"/>
      <c r="I20" s="256"/>
      <c r="J20" s="256"/>
      <c r="K20" s="257" t="str">
        <f t="shared" si="0"/>
        <v/>
      </c>
      <c r="L20" s="256"/>
      <c r="M20" s="257" t="str">
        <f t="shared" si="1"/>
        <v/>
      </c>
      <c r="N20" s="258"/>
      <c r="O20" s="259" t="str">
        <f t="shared" ref="O20:Q20" si="30">IF(B20&lt;&gt;"",IF(AND(B20=0,E20=0),"a",IF(AND(B20=1,E20=0),"b",IF(AND(B20=0,E20=1),"c","d"))),"")</f>
        <v/>
      </c>
      <c r="P20" s="259" t="str">
        <f t="shared" si="30"/>
        <v/>
      </c>
      <c r="Q20" s="259" t="str">
        <f t="shared" si="30"/>
        <v/>
      </c>
      <c r="R20" s="258"/>
      <c r="S20" s="259" t="str">
        <f t="shared" ref="S20:U20" si="31">IF(E20&lt;&gt;"",IF(AND(E20=0,H20=0),"a",IF(AND(E20=1,H20=0),"b",IF(AND(E20=0,H20=1),"c","d"))),"")</f>
        <v/>
      </c>
      <c r="T20" s="259" t="str">
        <f t="shared" si="31"/>
        <v/>
      </c>
      <c r="U20" s="259" t="str">
        <f t="shared" si="31"/>
        <v/>
      </c>
      <c r="V20" s="258"/>
      <c r="W20" s="259" t="str">
        <f t="shared" ref="W20:Y20" si="32">IF(B20&lt;&gt;"",IF(AND(B20=0,H20=0),"a",IF(AND(B20=1,H20=0),"b",IF(AND(B20=0,H20=1),"c","d"))),"")</f>
        <v/>
      </c>
      <c r="X20" s="259" t="str">
        <f t="shared" si="32"/>
        <v/>
      </c>
      <c r="Y20" s="259" t="str">
        <f t="shared" si="32"/>
        <v/>
      </c>
      <c r="Z20" s="3"/>
    </row>
    <row r="21" spans="1:26" ht="14.25" customHeight="1" x14ac:dyDescent="0.25">
      <c r="A21" s="253">
        <f t="shared" si="5"/>
        <v>11</v>
      </c>
      <c r="B21" s="256"/>
      <c r="C21" s="256"/>
      <c r="D21" s="256"/>
      <c r="E21" s="256"/>
      <c r="F21" s="256"/>
      <c r="G21" s="256"/>
      <c r="H21" s="256"/>
      <c r="I21" s="256"/>
      <c r="J21" s="256"/>
      <c r="K21" s="257" t="str">
        <f t="shared" si="0"/>
        <v/>
      </c>
      <c r="L21" s="256"/>
      <c r="M21" s="257" t="str">
        <f t="shared" si="1"/>
        <v/>
      </c>
      <c r="N21" s="258"/>
      <c r="O21" s="259" t="str">
        <f t="shared" ref="O21:Q21" si="33">IF(B21&lt;&gt;"",IF(AND(B21=0,E21=0),"a",IF(AND(B21=1,E21=0),"b",IF(AND(B21=0,E21=1),"c","d"))),"")</f>
        <v/>
      </c>
      <c r="P21" s="259" t="str">
        <f t="shared" si="33"/>
        <v/>
      </c>
      <c r="Q21" s="259" t="str">
        <f t="shared" si="33"/>
        <v/>
      </c>
      <c r="R21" s="258"/>
      <c r="S21" s="259" t="str">
        <f t="shared" ref="S21:U21" si="34">IF(E21&lt;&gt;"",IF(AND(E21=0,H21=0),"a",IF(AND(E21=1,H21=0),"b",IF(AND(E21=0,H21=1),"c","d"))),"")</f>
        <v/>
      </c>
      <c r="T21" s="259" t="str">
        <f t="shared" si="34"/>
        <v/>
      </c>
      <c r="U21" s="259" t="str">
        <f t="shared" si="34"/>
        <v/>
      </c>
      <c r="V21" s="258"/>
      <c r="W21" s="259" t="str">
        <f t="shared" ref="W21:Y21" si="35">IF(B21&lt;&gt;"",IF(AND(B21=0,H21=0),"a",IF(AND(B21=1,H21=0),"b",IF(AND(B21=0,H21=1),"c","d"))),"")</f>
        <v/>
      </c>
      <c r="X21" s="259" t="str">
        <f t="shared" si="35"/>
        <v/>
      </c>
      <c r="Y21" s="259" t="str">
        <f t="shared" si="35"/>
        <v/>
      </c>
      <c r="Z21" s="3"/>
    </row>
    <row r="22" spans="1:26" ht="14.25" customHeight="1" x14ac:dyDescent="0.25">
      <c r="A22" s="253">
        <f t="shared" si="5"/>
        <v>12</v>
      </c>
      <c r="B22" s="256"/>
      <c r="C22" s="256"/>
      <c r="D22" s="256"/>
      <c r="E22" s="256"/>
      <c r="F22" s="256"/>
      <c r="G22" s="256"/>
      <c r="H22" s="256"/>
      <c r="I22" s="256"/>
      <c r="J22" s="256"/>
      <c r="K22" s="257" t="str">
        <f t="shared" si="0"/>
        <v/>
      </c>
      <c r="L22" s="256"/>
      <c r="M22" s="257" t="str">
        <f t="shared" si="1"/>
        <v/>
      </c>
      <c r="N22" s="258"/>
      <c r="O22" s="259" t="str">
        <f t="shared" ref="O22:Q22" si="36">IF(B22&lt;&gt;"",IF(AND(B22=0,E22=0),"a",IF(AND(B22=1,E22=0),"b",IF(AND(B22=0,E22=1),"c","d"))),"")</f>
        <v/>
      </c>
      <c r="P22" s="259" t="str">
        <f t="shared" si="36"/>
        <v/>
      </c>
      <c r="Q22" s="259" t="str">
        <f t="shared" si="36"/>
        <v/>
      </c>
      <c r="R22" s="258"/>
      <c r="S22" s="259" t="str">
        <f t="shared" ref="S22:U22" si="37">IF(E22&lt;&gt;"",IF(AND(E22=0,H22=0),"a",IF(AND(E22=1,H22=0),"b",IF(AND(E22=0,H22=1),"c","d"))),"")</f>
        <v/>
      </c>
      <c r="T22" s="259" t="str">
        <f t="shared" si="37"/>
        <v/>
      </c>
      <c r="U22" s="259" t="str">
        <f t="shared" si="37"/>
        <v/>
      </c>
      <c r="V22" s="258"/>
      <c r="W22" s="259" t="str">
        <f t="shared" ref="W22:Y22" si="38">IF(B22&lt;&gt;"",IF(AND(B22=0,H22=0),"a",IF(AND(B22=1,H22=0),"b",IF(AND(B22=0,H22=1),"c","d"))),"")</f>
        <v/>
      </c>
      <c r="X22" s="259" t="str">
        <f t="shared" si="38"/>
        <v/>
      </c>
      <c r="Y22" s="259" t="str">
        <f t="shared" si="38"/>
        <v/>
      </c>
      <c r="Z22" s="3"/>
    </row>
    <row r="23" spans="1:26" ht="14.25" customHeight="1" x14ac:dyDescent="0.25">
      <c r="A23" s="253">
        <f t="shared" si="5"/>
        <v>13</v>
      </c>
      <c r="B23" s="256"/>
      <c r="C23" s="256"/>
      <c r="D23" s="256"/>
      <c r="E23" s="256"/>
      <c r="F23" s="256"/>
      <c r="G23" s="256"/>
      <c r="H23" s="256"/>
      <c r="I23" s="256"/>
      <c r="J23" s="256"/>
      <c r="K23" s="257" t="str">
        <f t="shared" si="0"/>
        <v/>
      </c>
      <c r="L23" s="256"/>
      <c r="M23" s="257" t="str">
        <f t="shared" si="1"/>
        <v/>
      </c>
      <c r="N23" s="258"/>
      <c r="O23" s="259" t="str">
        <f t="shared" ref="O23:Q23" si="39">IF(B23&lt;&gt;"",IF(AND(B23=0,E23=0),"a",IF(AND(B23=1,E23=0),"b",IF(AND(B23=0,E23=1),"c","d"))),"")</f>
        <v/>
      </c>
      <c r="P23" s="259" t="str">
        <f t="shared" si="39"/>
        <v/>
      </c>
      <c r="Q23" s="259" t="str">
        <f t="shared" si="39"/>
        <v/>
      </c>
      <c r="R23" s="258"/>
      <c r="S23" s="259" t="str">
        <f t="shared" ref="S23:U23" si="40">IF(E23&lt;&gt;"",IF(AND(E23=0,H23=0),"a",IF(AND(E23=1,H23=0),"b",IF(AND(E23=0,H23=1),"c","d"))),"")</f>
        <v/>
      </c>
      <c r="T23" s="259" t="str">
        <f t="shared" si="40"/>
        <v/>
      </c>
      <c r="U23" s="259" t="str">
        <f t="shared" si="40"/>
        <v/>
      </c>
      <c r="V23" s="258"/>
      <c r="W23" s="259" t="str">
        <f t="shared" ref="W23:Y23" si="41">IF(B23&lt;&gt;"",IF(AND(B23=0,H23=0),"a",IF(AND(B23=1,H23=0),"b",IF(AND(B23=0,H23=1),"c","d"))),"")</f>
        <v/>
      </c>
      <c r="X23" s="259" t="str">
        <f t="shared" si="41"/>
        <v/>
      </c>
      <c r="Y23" s="259" t="str">
        <f t="shared" si="41"/>
        <v/>
      </c>
      <c r="Z23" s="3"/>
    </row>
    <row r="24" spans="1:26" ht="14.25" customHeight="1" x14ac:dyDescent="0.25">
      <c r="A24" s="253">
        <f t="shared" si="5"/>
        <v>14</v>
      </c>
      <c r="B24" s="256"/>
      <c r="C24" s="256"/>
      <c r="D24" s="256"/>
      <c r="E24" s="256"/>
      <c r="F24" s="256"/>
      <c r="G24" s="256"/>
      <c r="H24" s="256"/>
      <c r="I24" s="256"/>
      <c r="J24" s="256"/>
      <c r="K24" s="257" t="str">
        <f t="shared" si="0"/>
        <v/>
      </c>
      <c r="L24" s="256"/>
      <c r="M24" s="257" t="str">
        <f t="shared" si="1"/>
        <v/>
      </c>
      <c r="N24" s="258"/>
      <c r="O24" s="259" t="str">
        <f t="shared" ref="O24:Q24" si="42">IF(B24&lt;&gt;"",IF(AND(B24=0,E24=0),"a",IF(AND(B24=1,E24=0),"b",IF(AND(B24=0,E24=1),"c","d"))),"")</f>
        <v/>
      </c>
      <c r="P24" s="259" t="str">
        <f t="shared" si="42"/>
        <v/>
      </c>
      <c r="Q24" s="259" t="str">
        <f t="shared" si="42"/>
        <v/>
      </c>
      <c r="R24" s="258"/>
      <c r="S24" s="259" t="str">
        <f t="shared" ref="S24:U24" si="43">IF(E24&lt;&gt;"",IF(AND(E24=0,H24=0),"a",IF(AND(E24=1,H24=0),"b",IF(AND(E24=0,H24=1),"c","d"))),"")</f>
        <v/>
      </c>
      <c r="T24" s="259" t="str">
        <f t="shared" si="43"/>
        <v/>
      </c>
      <c r="U24" s="259" t="str">
        <f t="shared" si="43"/>
        <v/>
      </c>
      <c r="V24" s="258"/>
      <c r="W24" s="259" t="str">
        <f t="shared" ref="W24:Y24" si="44">IF(B24&lt;&gt;"",IF(AND(B24=0,H24=0),"a",IF(AND(B24=1,H24=0),"b",IF(AND(B24=0,H24=1),"c","d"))),"")</f>
        <v/>
      </c>
      <c r="X24" s="259" t="str">
        <f t="shared" si="44"/>
        <v/>
      </c>
      <c r="Y24" s="259" t="str">
        <f t="shared" si="44"/>
        <v/>
      </c>
      <c r="Z24" s="3"/>
    </row>
    <row r="25" spans="1:26" ht="14.25" customHeight="1" x14ac:dyDescent="0.25">
      <c r="A25" s="253">
        <f t="shared" si="5"/>
        <v>15</v>
      </c>
      <c r="B25" s="256"/>
      <c r="C25" s="256"/>
      <c r="D25" s="256"/>
      <c r="E25" s="256"/>
      <c r="F25" s="256"/>
      <c r="G25" s="256"/>
      <c r="H25" s="256"/>
      <c r="I25" s="256"/>
      <c r="J25" s="256"/>
      <c r="K25" s="257" t="str">
        <f t="shared" si="0"/>
        <v/>
      </c>
      <c r="L25" s="256"/>
      <c r="M25" s="257" t="str">
        <f t="shared" si="1"/>
        <v/>
      </c>
      <c r="N25" s="258"/>
      <c r="O25" s="259" t="str">
        <f t="shared" ref="O25:Q25" si="45">IF(B25&lt;&gt;"",IF(AND(B25=0,E25=0),"a",IF(AND(B25=1,E25=0),"b",IF(AND(B25=0,E25=1),"c","d"))),"")</f>
        <v/>
      </c>
      <c r="P25" s="259" t="str">
        <f t="shared" si="45"/>
        <v/>
      </c>
      <c r="Q25" s="259" t="str">
        <f t="shared" si="45"/>
        <v/>
      </c>
      <c r="R25" s="258"/>
      <c r="S25" s="259" t="str">
        <f t="shared" ref="S25:U25" si="46">IF(E25&lt;&gt;"",IF(AND(E25=0,H25=0),"a",IF(AND(E25=1,H25=0),"b",IF(AND(E25=0,H25=1),"c","d"))),"")</f>
        <v/>
      </c>
      <c r="T25" s="259" t="str">
        <f t="shared" si="46"/>
        <v/>
      </c>
      <c r="U25" s="259" t="str">
        <f t="shared" si="46"/>
        <v/>
      </c>
      <c r="V25" s="258"/>
      <c r="W25" s="259" t="str">
        <f t="shared" ref="W25:Y25" si="47">IF(B25&lt;&gt;"",IF(AND(B25=0,H25=0),"a",IF(AND(B25=1,H25=0),"b",IF(AND(B25=0,H25=1),"c","d"))),"")</f>
        <v/>
      </c>
      <c r="X25" s="259" t="str">
        <f t="shared" si="47"/>
        <v/>
      </c>
      <c r="Y25" s="259" t="str">
        <f t="shared" si="47"/>
        <v/>
      </c>
      <c r="Z25" s="3"/>
    </row>
    <row r="26" spans="1:26" ht="14.25" customHeight="1" x14ac:dyDescent="0.25">
      <c r="A26" s="253">
        <f t="shared" si="5"/>
        <v>16</v>
      </c>
      <c r="B26" s="256"/>
      <c r="C26" s="256"/>
      <c r="D26" s="256"/>
      <c r="E26" s="256"/>
      <c r="F26" s="256"/>
      <c r="G26" s="256"/>
      <c r="H26" s="256"/>
      <c r="I26" s="256"/>
      <c r="J26" s="256"/>
      <c r="K26" s="257" t="str">
        <f t="shared" si="0"/>
        <v/>
      </c>
      <c r="L26" s="256"/>
      <c r="M26" s="257" t="str">
        <f t="shared" si="1"/>
        <v/>
      </c>
      <c r="N26" s="258"/>
      <c r="O26" s="259" t="str">
        <f t="shared" ref="O26:Q26" si="48">IF(B26&lt;&gt;"",IF(AND(B26=0,E26=0),"a",IF(AND(B26=1,E26=0),"b",IF(AND(B26=0,E26=1),"c","d"))),"")</f>
        <v/>
      </c>
      <c r="P26" s="259" t="str">
        <f t="shared" si="48"/>
        <v/>
      </c>
      <c r="Q26" s="259" t="str">
        <f t="shared" si="48"/>
        <v/>
      </c>
      <c r="R26" s="258"/>
      <c r="S26" s="259" t="str">
        <f t="shared" ref="S26:U26" si="49">IF(E26&lt;&gt;"",IF(AND(E26=0,H26=0),"a",IF(AND(E26=1,H26=0),"b",IF(AND(E26=0,H26=1),"c","d"))),"")</f>
        <v/>
      </c>
      <c r="T26" s="259" t="str">
        <f t="shared" si="49"/>
        <v/>
      </c>
      <c r="U26" s="259" t="str">
        <f t="shared" si="49"/>
        <v/>
      </c>
      <c r="V26" s="258"/>
      <c r="W26" s="259" t="str">
        <f t="shared" ref="W26:Y26" si="50">IF(B26&lt;&gt;"",IF(AND(B26=0,H26=0),"a",IF(AND(B26=1,H26=0),"b",IF(AND(B26=0,H26=1),"c","d"))),"")</f>
        <v/>
      </c>
      <c r="X26" s="259" t="str">
        <f t="shared" si="50"/>
        <v/>
      </c>
      <c r="Y26" s="259" t="str">
        <f t="shared" si="50"/>
        <v/>
      </c>
      <c r="Z26" s="3"/>
    </row>
    <row r="27" spans="1:26" ht="14.25" customHeight="1" x14ac:dyDescent="0.25">
      <c r="A27" s="253">
        <f t="shared" si="5"/>
        <v>17</v>
      </c>
      <c r="B27" s="256"/>
      <c r="C27" s="256"/>
      <c r="D27" s="256"/>
      <c r="E27" s="256"/>
      <c r="F27" s="256"/>
      <c r="G27" s="256"/>
      <c r="H27" s="256"/>
      <c r="I27" s="256"/>
      <c r="J27" s="256"/>
      <c r="K27" s="257" t="str">
        <f t="shared" si="0"/>
        <v/>
      </c>
      <c r="L27" s="256"/>
      <c r="M27" s="257" t="str">
        <f t="shared" si="1"/>
        <v/>
      </c>
      <c r="N27" s="258"/>
      <c r="O27" s="259" t="str">
        <f t="shared" ref="O27:Q27" si="51">IF(B27&lt;&gt;"",IF(AND(B27=0,E27=0),"a",IF(AND(B27=1,E27=0),"b",IF(AND(B27=0,E27=1),"c","d"))),"")</f>
        <v/>
      </c>
      <c r="P27" s="259" t="str">
        <f t="shared" si="51"/>
        <v/>
      </c>
      <c r="Q27" s="259" t="str">
        <f t="shared" si="51"/>
        <v/>
      </c>
      <c r="R27" s="258"/>
      <c r="S27" s="259" t="str">
        <f t="shared" ref="S27:U27" si="52">IF(E27&lt;&gt;"",IF(AND(E27=0,H27=0),"a",IF(AND(E27=1,H27=0),"b",IF(AND(E27=0,H27=1),"c","d"))),"")</f>
        <v/>
      </c>
      <c r="T27" s="259" t="str">
        <f t="shared" si="52"/>
        <v/>
      </c>
      <c r="U27" s="259" t="str">
        <f t="shared" si="52"/>
        <v/>
      </c>
      <c r="V27" s="258"/>
      <c r="W27" s="259" t="str">
        <f t="shared" ref="W27:Y27" si="53">IF(B27&lt;&gt;"",IF(AND(B27=0,H27=0),"a",IF(AND(B27=1,H27=0),"b",IF(AND(B27=0,H27=1),"c","d"))),"")</f>
        <v/>
      </c>
      <c r="X27" s="259" t="str">
        <f t="shared" si="53"/>
        <v/>
      </c>
      <c r="Y27" s="259" t="str">
        <f t="shared" si="53"/>
        <v/>
      </c>
      <c r="Z27" s="3"/>
    </row>
    <row r="28" spans="1:26" ht="14.25" customHeight="1" x14ac:dyDescent="0.25">
      <c r="A28" s="253">
        <f t="shared" si="5"/>
        <v>18</v>
      </c>
      <c r="B28" s="256"/>
      <c r="C28" s="256"/>
      <c r="D28" s="256"/>
      <c r="E28" s="256"/>
      <c r="F28" s="256"/>
      <c r="G28" s="256"/>
      <c r="H28" s="256"/>
      <c r="I28" s="256"/>
      <c r="J28" s="256"/>
      <c r="K28" s="257" t="str">
        <f t="shared" si="0"/>
        <v/>
      </c>
      <c r="L28" s="256"/>
      <c r="M28" s="257" t="str">
        <f t="shared" si="1"/>
        <v/>
      </c>
      <c r="N28" s="258"/>
      <c r="O28" s="259" t="str">
        <f t="shared" ref="O28:Q28" si="54">IF(B28&lt;&gt;"",IF(AND(B28=0,E28=0),"a",IF(AND(B28=1,E28=0),"b",IF(AND(B28=0,E28=1),"c","d"))),"")</f>
        <v/>
      </c>
      <c r="P28" s="259" t="str">
        <f t="shared" si="54"/>
        <v/>
      </c>
      <c r="Q28" s="259" t="str">
        <f t="shared" si="54"/>
        <v/>
      </c>
      <c r="R28" s="258"/>
      <c r="S28" s="259" t="str">
        <f t="shared" ref="S28:U28" si="55">IF(E28&lt;&gt;"",IF(AND(E28=0,H28=0),"a",IF(AND(E28=1,H28=0),"b",IF(AND(E28=0,H28=1),"c","d"))),"")</f>
        <v/>
      </c>
      <c r="T28" s="259" t="str">
        <f t="shared" si="55"/>
        <v/>
      </c>
      <c r="U28" s="259" t="str">
        <f t="shared" si="55"/>
        <v/>
      </c>
      <c r="V28" s="258"/>
      <c r="W28" s="259" t="str">
        <f t="shared" ref="W28:Y28" si="56">IF(B28&lt;&gt;"",IF(AND(B28=0,H28=0),"a",IF(AND(B28=1,H28=0),"b",IF(AND(B28=0,H28=1),"c","d"))),"")</f>
        <v/>
      </c>
      <c r="X28" s="259" t="str">
        <f t="shared" si="56"/>
        <v/>
      </c>
      <c r="Y28" s="259" t="str">
        <f t="shared" si="56"/>
        <v/>
      </c>
      <c r="Z28" s="3"/>
    </row>
    <row r="29" spans="1:26" ht="14.25" customHeight="1" x14ac:dyDescent="0.25">
      <c r="A29" s="253">
        <f t="shared" si="5"/>
        <v>19</v>
      </c>
      <c r="B29" s="256"/>
      <c r="C29" s="256"/>
      <c r="D29" s="256"/>
      <c r="E29" s="256"/>
      <c r="F29" s="256"/>
      <c r="G29" s="256"/>
      <c r="H29" s="256"/>
      <c r="I29" s="256"/>
      <c r="J29" s="256"/>
      <c r="K29" s="257" t="str">
        <f t="shared" si="0"/>
        <v/>
      </c>
      <c r="L29" s="256"/>
      <c r="M29" s="257" t="str">
        <f t="shared" si="1"/>
        <v/>
      </c>
      <c r="N29" s="258"/>
      <c r="O29" s="259" t="str">
        <f t="shared" ref="O29:Q29" si="57">IF(B29&lt;&gt;"",IF(AND(B29=0,E29=0),"a",IF(AND(B29=1,E29=0),"b",IF(AND(B29=0,E29=1),"c","d"))),"")</f>
        <v/>
      </c>
      <c r="P29" s="259" t="str">
        <f t="shared" si="57"/>
        <v/>
      </c>
      <c r="Q29" s="259" t="str">
        <f t="shared" si="57"/>
        <v/>
      </c>
      <c r="R29" s="258"/>
      <c r="S29" s="259" t="str">
        <f t="shared" ref="S29:U29" si="58">IF(E29&lt;&gt;"",IF(AND(E29=0,H29=0),"a",IF(AND(E29=1,H29=0),"b",IF(AND(E29=0,H29=1),"c","d"))),"")</f>
        <v/>
      </c>
      <c r="T29" s="259" t="str">
        <f t="shared" si="58"/>
        <v/>
      </c>
      <c r="U29" s="259" t="str">
        <f t="shared" si="58"/>
        <v/>
      </c>
      <c r="V29" s="258"/>
      <c r="W29" s="259" t="str">
        <f t="shared" ref="W29:Y29" si="59">IF(B29&lt;&gt;"",IF(AND(B29=0,H29=0),"a",IF(AND(B29=1,H29=0),"b",IF(AND(B29=0,H29=1),"c","d"))),"")</f>
        <v/>
      </c>
      <c r="X29" s="259" t="str">
        <f t="shared" si="59"/>
        <v/>
      </c>
      <c r="Y29" s="259" t="str">
        <f t="shared" si="59"/>
        <v/>
      </c>
      <c r="Z29" s="3"/>
    </row>
    <row r="30" spans="1:26" ht="14.25" customHeight="1" x14ac:dyDescent="0.25">
      <c r="A30" s="253">
        <f t="shared" si="5"/>
        <v>20</v>
      </c>
      <c r="B30" s="256"/>
      <c r="C30" s="256"/>
      <c r="D30" s="256"/>
      <c r="E30" s="256"/>
      <c r="F30" s="256"/>
      <c r="G30" s="256"/>
      <c r="H30" s="256"/>
      <c r="I30" s="256"/>
      <c r="J30" s="256"/>
      <c r="K30" s="257" t="str">
        <f t="shared" si="0"/>
        <v/>
      </c>
      <c r="L30" s="256"/>
      <c r="M30" s="257" t="str">
        <f t="shared" si="1"/>
        <v/>
      </c>
      <c r="N30" s="258"/>
      <c r="O30" s="259" t="str">
        <f t="shared" ref="O30:Q30" si="60">IF(B30&lt;&gt;"",IF(AND(B30=0,E30=0),"a",IF(AND(B30=1,E30=0),"b",IF(AND(B30=0,E30=1),"c","d"))),"")</f>
        <v/>
      </c>
      <c r="P30" s="259" t="str">
        <f t="shared" si="60"/>
        <v/>
      </c>
      <c r="Q30" s="259" t="str">
        <f t="shared" si="60"/>
        <v/>
      </c>
      <c r="R30" s="258"/>
      <c r="S30" s="259" t="str">
        <f t="shared" ref="S30:U30" si="61">IF(E30&lt;&gt;"",IF(AND(E30=0,H30=0),"a",IF(AND(E30=1,H30=0),"b",IF(AND(E30=0,H30=1),"c","d"))),"")</f>
        <v/>
      </c>
      <c r="T30" s="259" t="str">
        <f t="shared" si="61"/>
        <v/>
      </c>
      <c r="U30" s="259" t="str">
        <f t="shared" si="61"/>
        <v/>
      </c>
      <c r="V30" s="258"/>
      <c r="W30" s="259" t="str">
        <f t="shared" ref="W30:Y30" si="62">IF(B30&lt;&gt;"",IF(AND(B30=0,H30=0),"a",IF(AND(B30=1,H30=0),"b",IF(AND(B30=0,H30=1),"c","d"))),"")</f>
        <v/>
      </c>
      <c r="X30" s="259" t="str">
        <f t="shared" si="62"/>
        <v/>
      </c>
      <c r="Y30" s="259" t="str">
        <f t="shared" si="62"/>
        <v/>
      </c>
      <c r="Z30" s="3"/>
    </row>
    <row r="31" spans="1:26" ht="14.25" customHeight="1" x14ac:dyDescent="0.25">
      <c r="A31" s="253">
        <f t="shared" si="5"/>
        <v>21</v>
      </c>
      <c r="B31" s="256"/>
      <c r="C31" s="256"/>
      <c r="D31" s="256"/>
      <c r="E31" s="256"/>
      <c r="F31" s="256"/>
      <c r="G31" s="256"/>
      <c r="H31" s="256"/>
      <c r="I31" s="256"/>
      <c r="J31" s="256"/>
      <c r="K31" s="257" t="str">
        <f t="shared" si="0"/>
        <v/>
      </c>
      <c r="L31" s="256"/>
      <c r="M31" s="257" t="str">
        <f t="shared" si="1"/>
        <v/>
      </c>
      <c r="N31" s="258"/>
      <c r="O31" s="259" t="str">
        <f t="shared" ref="O31:Q31" si="63">IF(B31&lt;&gt;"",IF(AND(B31=0,E31=0),"a",IF(AND(B31=1,E31=0),"b",IF(AND(B31=0,E31=1),"c","d"))),"")</f>
        <v/>
      </c>
      <c r="P31" s="259" t="str">
        <f t="shared" si="63"/>
        <v/>
      </c>
      <c r="Q31" s="259" t="str">
        <f t="shared" si="63"/>
        <v/>
      </c>
      <c r="R31" s="258"/>
      <c r="S31" s="259" t="str">
        <f t="shared" ref="S31:U31" si="64">IF(E31&lt;&gt;"",IF(AND(E31=0,H31=0),"a",IF(AND(E31=1,H31=0),"b",IF(AND(E31=0,H31=1),"c","d"))),"")</f>
        <v/>
      </c>
      <c r="T31" s="259" t="str">
        <f t="shared" si="64"/>
        <v/>
      </c>
      <c r="U31" s="259" t="str">
        <f t="shared" si="64"/>
        <v/>
      </c>
      <c r="V31" s="258"/>
      <c r="W31" s="259" t="str">
        <f t="shared" ref="W31:Y31" si="65">IF(B31&lt;&gt;"",IF(AND(B31=0,H31=0),"a",IF(AND(B31=1,H31=0),"b",IF(AND(B31=0,H31=1),"c","d"))),"")</f>
        <v/>
      </c>
      <c r="X31" s="259" t="str">
        <f t="shared" si="65"/>
        <v/>
      </c>
      <c r="Y31" s="259" t="str">
        <f t="shared" si="65"/>
        <v/>
      </c>
      <c r="Z31" s="3"/>
    </row>
    <row r="32" spans="1:26" ht="14.25" customHeight="1" x14ac:dyDescent="0.25">
      <c r="A32" s="253">
        <f t="shared" si="5"/>
        <v>22</v>
      </c>
      <c r="B32" s="256"/>
      <c r="C32" s="256"/>
      <c r="D32" s="256"/>
      <c r="E32" s="256"/>
      <c r="F32" s="256"/>
      <c r="G32" s="256"/>
      <c r="H32" s="256"/>
      <c r="I32" s="256"/>
      <c r="J32" s="256"/>
      <c r="K32" s="257" t="str">
        <f t="shared" si="0"/>
        <v/>
      </c>
      <c r="L32" s="256"/>
      <c r="M32" s="257" t="str">
        <f t="shared" si="1"/>
        <v/>
      </c>
      <c r="N32" s="258"/>
      <c r="O32" s="259" t="str">
        <f t="shared" ref="O32:Q32" si="66">IF(B32&lt;&gt;"",IF(AND(B32=0,E32=0),"a",IF(AND(B32=1,E32=0),"b",IF(AND(B32=0,E32=1),"c","d"))),"")</f>
        <v/>
      </c>
      <c r="P32" s="259" t="str">
        <f t="shared" si="66"/>
        <v/>
      </c>
      <c r="Q32" s="259" t="str">
        <f t="shared" si="66"/>
        <v/>
      </c>
      <c r="R32" s="258"/>
      <c r="S32" s="259" t="str">
        <f t="shared" ref="S32:U32" si="67">IF(E32&lt;&gt;"",IF(AND(E32=0,H32=0),"a",IF(AND(E32=1,H32=0),"b",IF(AND(E32=0,H32=1),"c","d"))),"")</f>
        <v/>
      </c>
      <c r="T32" s="259" t="str">
        <f t="shared" si="67"/>
        <v/>
      </c>
      <c r="U32" s="259" t="str">
        <f t="shared" si="67"/>
        <v/>
      </c>
      <c r="V32" s="258"/>
      <c r="W32" s="259" t="str">
        <f t="shared" ref="W32:Y32" si="68">IF(B32&lt;&gt;"",IF(AND(B32=0,H32=0),"a",IF(AND(B32=1,H32=0),"b",IF(AND(B32=0,H32=1),"c","d"))),"")</f>
        <v/>
      </c>
      <c r="X32" s="259" t="str">
        <f t="shared" si="68"/>
        <v/>
      </c>
      <c r="Y32" s="259" t="str">
        <f t="shared" si="68"/>
        <v/>
      </c>
      <c r="Z32" s="3"/>
    </row>
    <row r="33" spans="1:26" ht="14.25" customHeight="1" x14ac:dyDescent="0.25">
      <c r="A33" s="253">
        <f t="shared" si="5"/>
        <v>23</v>
      </c>
      <c r="B33" s="256"/>
      <c r="C33" s="256"/>
      <c r="D33" s="256"/>
      <c r="E33" s="256"/>
      <c r="F33" s="256"/>
      <c r="G33" s="256"/>
      <c r="H33" s="256"/>
      <c r="I33" s="256"/>
      <c r="J33" s="256"/>
      <c r="K33" s="257" t="str">
        <f t="shared" si="0"/>
        <v/>
      </c>
      <c r="L33" s="256"/>
      <c r="M33" s="257" t="str">
        <f t="shared" si="1"/>
        <v/>
      </c>
      <c r="N33" s="258"/>
      <c r="O33" s="259" t="str">
        <f t="shared" ref="O33:Q33" si="69">IF(B33&lt;&gt;"",IF(AND(B33=0,E33=0),"a",IF(AND(B33=1,E33=0),"b",IF(AND(B33=0,E33=1),"c","d"))),"")</f>
        <v/>
      </c>
      <c r="P33" s="259" t="str">
        <f t="shared" si="69"/>
        <v/>
      </c>
      <c r="Q33" s="259" t="str">
        <f t="shared" si="69"/>
        <v/>
      </c>
      <c r="R33" s="258"/>
      <c r="S33" s="259" t="str">
        <f t="shared" ref="S33:U33" si="70">IF(E33&lt;&gt;"",IF(AND(E33=0,H33=0),"a",IF(AND(E33=1,H33=0),"b",IF(AND(E33=0,H33=1),"c","d"))),"")</f>
        <v/>
      </c>
      <c r="T33" s="259" t="str">
        <f t="shared" si="70"/>
        <v/>
      </c>
      <c r="U33" s="259" t="str">
        <f t="shared" si="70"/>
        <v/>
      </c>
      <c r="V33" s="258"/>
      <c r="W33" s="259" t="str">
        <f t="shared" ref="W33:Y33" si="71">IF(B33&lt;&gt;"",IF(AND(B33=0,H33=0),"a",IF(AND(B33=1,H33=0),"b",IF(AND(B33=0,H33=1),"c","d"))),"")</f>
        <v/>
      </c>
      <c r="X33" s="259" t="str">
        <f t="shared" si="71"/>
        <v/>
      </c>
      <c r="Y33" s="259" t="str">
        <f t="shared" si="71"/>
        <v/>
      </c>
      <c r="Z33" s="3"/>
    </row>
    <row r="34" spans="1:26" ht="14.25" customHeight="1" x14ac:dyDescent="0.25">
      <c r="A34" s="253">
        <f t="shared" si="5"/>
        <v>24</v>
      </c>
      <c r="B34" s="256"/>
      <c r="C34" s="256"/>
      <c r="D34" s="256"/>
      <c r="E34" s="256"/>
      <c r="F34" s="256"/>
      <c r="G34" s="256"/>
      <c r="H34" s="256"/>
      <c r="I34" s="256"/>
      <c r="J34" s="256"/>
      <c r="K34" s="257" t="str">
        <f t="shared" si="0"/>
        <v/>
      </c>
      <c r="L34" s="256"/>
      <c r="M34" s="257" t="str">
        <f t="shared" si="1"/>
        <v/>
      </c>
      <c r="N34" s="258"/>
      <c r="O34" s="259" t="str">
        <f t="shared" ref="O34:Q34" si="72">IF(B34&lt;&gt;"",IF(AND(B34=0,E34=0),"a",IF(AND(B34=1,E34=0),"b",IF(AND(B34=0,E34=1),"c","d"))),"")</f>
        <v/>
      </c>
      <c r="P34" s="259" t="str">
        <f t="shared" si="72"/>
        <v/>
      </c>
      <c r="Q34" s="259" t="str">
        <f t="shared" si="72"/>
        <v/>
      </c>
      <c r="R34" s="258"/>
      <c r="S34" s="259" t="str">
        <f t="shared" ref="S34:U34" si="73">IF(E34&lt;&gt;"",IF(AND(E34=0,H34=0),"a",IF(AND(E34=1,H34=0),"b",IF(AND(E34=0,H34=1),"c","d"))),"")</f>
        <v/>
      </c>
      <c r="T34" s="259" t="str">
        <f t="shared" si="73"/>
        <v/>
      </c>
      <c r="U34" s="259" t="str">
        <f t="shared" si="73"/>
        <v/>
      </c>
      <c r="V34" s="258"/>
      <c r="W34" s="259" t="str">
        <f t="shared" ref="W34:Y34" si="74">IF(B34&lt;&gt;"",IF(AND(B34=0,H34=0),"a",IF(AND(B34=1,H34=0),"b",IF(AND(B34=0,H34=1),"c","d"))),"")</f>
        <v/>
      </c>
      <c r="X34" s="259" t="str">
        <f t="shared" si="74"/>
        <v/>
      </c>
      <c r="Y34" s="259" t="str">
        <f t="shared" si="74"/>
        <v/>
      </c>
      <c r="Z34" s="3"/>
    </row>
    <row r="35" spans="1:26" ht="14.25" customHeight="1" x14ac:dyDescent="0.25">
      <c r="A35" s="253">
        <f t="shared" si="5"/>
        <v>25</v>
      </c>
      <c r="B35" s="256"/>
      <c r="C35" s="256"/>
      <c r="D35" s="256"/>
      <c r="E35" s="256"/>
      <c r="F35" s="256"/>
      <c r="G35" s="256"/>
      <c r="H35" s="256"/>
      <c r="I35" s="256"/>
      <c r="J35" s="256"/>
      <c r="K35" s="257" t="str">
        <f t="shared" si="0"/>
        <v/>
      </c>
      <c r="L35" s="256"/>
      <c r="M35" s="257" t="str">
        <f t="shared" si="1"/>
        <v/>
      </c>
      <c r="N35" s="258"/>
      <c r="O35" s="259" t="str">
        <f t="shared" ref="O35:Q35" si="75">IF(B35&lt;&gt;"",IF(AND(B35=0,E35=0),"a",IF(AND(B35=1,E35=0),"b",IF(AND(B35=0,E35=1),"c","d"))),"")</f>
        <v/>
      </c>
      <c r="P35" s="259" t="str">
        <f t="shared" si="75"/>
        <v/>
      </c>
      <c r="Q35" s="259" t="str">
        <f t="shared" si="75"/>
        <v/>
      </c>
      <c r="R35" s="258"/>
      <c r="S35" s="259" t="str">
        <f t="shared" ref="S35:U35" si="76">IF(E35&lt;&gt;"",IF(AND(E35=0,H35=0),"a",IF(AND(E35=1,H35=0),"b",IF(AND(E35=0,H35=1),"c","d"))),"")</f>
        <v/>
      </c>
      <c r="T35" s="259" t="str">
        <f t="shared" si="76"/>
        <v/>
      </c>
      <c r="U35" s="259" t="str">
        <f t="shared" si="76"/>
        <v/>
      </c>
      <c r="V35" s="258"/>
      <c r="W35" s="259" t="str">
        <f t="shared" ref="W35:Y35" si="77">IF(B35&lt;&gt;"",IF(AND(B35=0,H35=0),"a",IF(AND(B35=1,H35=0),"b",IF(AND(B35=0,H35=1),"c","d"))),"")</f>
        <v/>
      </c>
      <c r="X35" s="259" t="str">
        <f t="shared" si="77"/>
        <v/>
      </c>
      <c r="Y35" s="259" t="str">
        <f t="shared" si="77"/>
        <v/>
      </c>
      <c r="Z35" s="3"/>
    </row>
    <row r="36" spans="1:26" ht="14.25" customHeight="1" x14ac:dyDescent="0.25">
      <c r="A36" s="253">
        <f t="shared" si="5"/>
        <v>26</v>
      </c>
      <c r="B36" s="256"/>
      <c r="C36" s="256"/>
      <c r="D36" s="256"/>
      <c r="E36" s="256"/>
      <c r="F36" s="256"/>
      <c r="G36" s="256"/>
      <c r="H36" s="256"/>
      <c r="I36" s="256"/>
      <c r="J36" s="256"/>
      <c r="K36" s="257" t="str">
        <f t="shared" si="0"/>
        <v/>
      </c>
      <c r="L36" s="256"/>
      <c r="M36" s="257" t="str">
        <f t="shared" si="1"/>
        <v/>
      </c>
      <c r="N36" s="258"/>
      <c r="O36" s="259" t="str">
        <f t="shared" ref="O36:Q36" si="78">IF(B36&lt;&gt;"",IF(AND(B36=0,E36=0),"a",IF(AND(B36=1,E36=0),"b",IF(AND(B36=0,E36=1),"c","d"))),"")</f>
        <v/>
      </c>
      <c r="P36" s="259" t="str">
        <f t="shared" si="78"/>
        <v/>
      </c>
      <c r="Q36" s="259" t="str">
        <f t="shared" si="78"/>
        <v/>
      </c>
      <c r="R36" s="258"/>
      <c r="S36" s="259" t="str">
        <f t="shared" ref="S36:U36" si="79">IF(E36&lt;&gt;"",IF(AND(E36=0,H36=0),"a",IF(AND(E36=1,H36=0),"b",IF(AND(E36=0,H36=1),"c","d"))),"")</f>
        <v/>
      </c>
      <c r="T36" s="259" t="str">
        <f t="shared" si="79"/>
        <v/>
      </c>
      <c r="U36" s="259" t="str">
        <f t="shared" si="79"/>
        <v/>
      </c>
      <c r="V36" s="258"/>
      <c r="W36" s="259" t="str">
        <f t="shared" ref="W36:Y36" si="80">IF(B36&lt;&gt;"",IF(AND(B36=0,H36=0),"a",IF(AND(B36=1,H36=0),"b",IF(AND(B36=0,H36=1),"c","d"))),"")</f>
        <v/>
      </c>
      <c r="X36" s="259" t="str">
        <f t="shared" si="80"/>
        <v/>
      </c>
      <c r="Y36" s="259" t="str">
        <f t="shared" si="80"/>
        <v/>
      </c>
      <c r="Z36" s="3"/>
    </row>
    <row r="37" spans="1:26" ht="14.25" customHeight="1" x14ac:dyDescent="0.25">
      <c r="A37" s="253">
        <f t="shared" si="5"/>
        <v>27</v>
      </c>
      <c r="B37" s="256"/>
      <c r="C37" s="256"/>
      <c r="D37" s="256"/>
      <c r="E37" s="256"/>
      <c r="F37" s="256"/>
      <c r="G37" s="256"/>
      <c r="H37" s="256"/>
      <c r="I37" s="256"/>
      <c r="J37" s="256"/>
      <c r="K37" s="257" t="str">
        <f t="shared" si="0"/>
        <v/>
      </c>
      <c r="L37" s="256"/>
      <c r="M37" s="257" t="str">
        <f t="shared" si="1"/>
        <v/>
      </c>
      <c r="N37" s="258"/>
      <c r="O37" s="259" t="str">
        <f t="shared" ref="O37:Q37" si="81">IF(B37&lt;&gt;"",IF(AND(B37=0,E37=0),"a",IF(AND(B37=1,E37=0),"b",IF(AND(B37=0,E37=1),"c","d"))),"")</f>
        <v/>
      </c>
      <c r="P37" s="259" t="str">
        <f t="shared" si="81"/>
        <v/>
      </c>
      <c r="Q37" s="259" t="str">
        <f t="shared" si="81"/>
        <v/>
      </c>
      <c r="R37" s="258"/>
      <c r="S37" s="259" t="str">
        <f t="shared" ref="S37:U37" si="82">IF(E37&lt;&gt;"",IF(AND(E37=0,H37=0),"a",IF(AND(E37=1,H37=0),"b",IF(AND(E37=0,H37=1),"c","d"))),"")</f>
        <v/>
      </c>
      <c r="T37" s="259" t="str">
        <f t="shared" si="82"/>
        <v/>
      </c>
      <c r="U37" s="259" t="str">
        <f t="shared" si="82"/>
        <v/>
      </c>
      <c r="V37" s="258"/>
      <c r="W37" s="259" t="str">
        <f t="shared" ref="W37:Y37" si="83">IF(B37&lt;&gt;"",IF(AND(B37=0,H37=0),"a",IF(AND(B37=1,H37=0),"b",IF(AND(B37=0,H37=1),"c","d"))),"")</f>
        <v/>
      </c>
      <c r="X37" s="259" t="str">
        <f t="shared" si="83"/>
        <v/>
      </c>
      <c r="Y37" s="259" t="str">
        <f t="shared" si="83"/>
        <v/>
      </c>
      <c r="Z37" s="3"/>
    </row>
    <row r="38" spans="1:26" ht="14.25" customHeight="1" x14ac:dyDescent="0.25">
      <c r="A38" s="253">
        <f t="shared" si="5"/>
        <v>28</v>
      </c>
      <c r="B38" s="256"/>
      <c r="C38" s="256"/>
      <c r="D38" s="256"/>
      <c r="E38" s="256"/>
      <c r="F38" s="256"/>
      <c r="G38" s="256"/>
      <c r="H38" s="256"/>
      <c r="I38" s="256"/>
      <c r="J38" s="256"/>
      <c r="K38" s="257" t="str">
        <f t="shared" si="0"/>
        <v/>
      </c>
      <c r="L38" s="256"/>
      <c r="M38" s="257" t="str">
        <f t="shared" si="1"/>
        <v/>
      </c>
      <c r="N38" s="258"/>
      <c r="O38" s="259" t="str">
        <f t="shared" ref="O38:Q38" si="84">IF(B38&lt;&gt;"",IF(AND(B38=0,E38=0),"a",IF(AND(B38=1,E38=0),"b",IF(AND(B38=0,E38=1),"c","d"))),"")</f>
        <v/>
      </c>
      <c r="P38" s="259" t="str">
        <f t="shared" si="84"/>
        <v/>
      </c>
      <c r="Q38" s="259" t="str">
        <f t="shared" si="84"/>
        <v/>
      </c>
      <c r="R38" s="258"/>
      <c r="S38" s="259" t="str">
        <f t="shared" ref="S38:U38" si="85">IF(E38&lt;&gt;"",IF(AND(E38=0,H38=0),"a",IF(AND(E38=1,H38=0),"b",IF(AND(E38=0,H38=1),"c","d"))),"")</f>
        <v/>
      </c>
      <c r="T38" s="259" t="str">
        <f t="shared" si="85"/>
        <v/>
      </c>
      <c r="U38" s="259" t="str">
        <f t="shared" si="85"/>
        <v/>
      </c>
      <c r="V38" s="258"/>
      <c r="W38" s="259" t="str">
        <f t="shared" ref="W38:Y38" si="86">IF(B38&lt;&gt;"",IF(AND(B38=0,H38=0),"a",IF(AND(B38=1,H38=0),"b",IF(AND(B38=0,H38=1),"c","d"))),"")</f>
        <v/>
      </c>
      <c r="X38" s="259" t="str">
        <f t="shared" si="86"/>
        <v/>
      </c>
      <c r="Y38" s="259" t="str">
        <f t="shared" si="86"/>
        <v/>
      </c>
      <c r="Z38" s="3"/>
    </row>
    <row r="39" spans="1:26" ht="14.25" customHeight="1" x14ac:dyDescent="0.25">
      <c r="A39" s="253">
        <f t="shared" si="5"/>
        <v>29</v>
      </c>
      <c r="B39" s="256"/>
      <c r="C39" s="256"/>
      <c r="D39" s="256"/>
      <c r="E39" s="256"/>
      <c r="F39" s="256"/>
      <c r="G39" s="256"/>
      <c r="H39" s="256"/>
      <c r="I39" s="256"/>
      <c r="J39" s="256"/>
      <c r="K39" s="257" t="str">
        <f t="shared" si="0"/>
        <v/>
      </c>
      <c r="L39" s="256"/>
      <c r="M39" s="257" t="str">
        <f t="shared" si="1"/>
        <v/>
      </c>
      <c r="N39" s="258"/>
      <c r="O39" s="259" t="str">
        <f t="shared" ref="O39:Q39" si="87">IF(B39&lt;&gt;"",IF(AND(B39=0,E39=0),"a",IF(AND(B39=1,E39=0),"b",IF(AND(B39=0,E39=1),"c","d"))),"")</f>
        <v/>
      </c>
      <c r="P39" s="259" t="str">
        <f t="shared" si="87"/>
        <v/>
      </c>
      <c r="Q39" s="259" t="str">
        <f t="shared" si="87"/>
        <v/>
      </c>
      <c r="R39" s="258"/>
      <c r="S39" s="259" t="str">
        <f t="shared" ref="S39:U39" si="88">IF(E39&lt;&gt;"",IF(AND(E39=0,H39=0),"a",IF(AND(E39=1,H39=0),"b",IF(AND(E39=0,H39=1),"c","d"))),"")</f>
        <v/>
      </c>
      <c r="T39" s="259" t="str">
        <f t="shared" si="88"/>
        <v/>
      </c>
      <c r="U39" s="259" t="str">
        <f t="shared" si="88"/>
        <v/>
      </c>
      <c r="V39" s="258"/>
      <c r="W39" s="259" t="str">
        <f t="shared" ref="W39:Y39" si="89">IF(B39&lt;&gt;"",IF(AND(B39=0,H39=0),"a",IF(AND(B39=1,H39=0),"b",IF(AND(B39=0,H39=1),"c","d"))),"")</f>
        <v/>
      </c>
      <c r="X39" s="259" t="str">
        <f t="shared" si="89"/>
        <v/>
      </c>
      <c r="Y39" s="259" t="str">
        <f t="shared" si="89"/>
        <v/>
      </c>
      <c r="Z39" s="3"/>
    </row>
    <row r="40" spans="1:26" ht="14.25" customHeight="1" x14ac:dyDescent="0.25">
      <c r="A40" s="253">
        <f t="shared" si="5"/>
        <v>30</v>
      </c>
      <c r="B40" s="256"/>
      <c r="C40" s="256"/>
      <c r="D40" s="256"/>
      <c r="E40" s="256"/>
      <c r="F40" s="256"/>
      <c r="G40" s="256"/>
      <c r="H40" s="256"/>
      <c r="I40" s="256"/>
      <c r="J40" s="256"/>
      <c r="K40" s="257" t="str">
        <f t="shared" si="0"/>
        <v/>
      </c>
      <c r="L40" s="256"/>
      <c r="M40" s="257" t="str">
        <f t="shared" si="1"/>
        <v/>
      </c>
      <c r="N40" s="258"/>
      <c r="O40" s="259" t="str">
        <f t="shared" ref="O40:Q40" si="90">IF(B40&lt;&gt;"",IF(AND(B40=0,E40=0),"a",IF(AND(B40=1,E40=0),"b",IF(AND(B40=0,E40=1),"c","d"))),"")</f>
        <v/>
      </c>
      <c r="P40" s="259" t="str">
        <f t="shared" si="90"/>
        <v/>
      </c>
      <c r="Q40" s="259" t="str">
        <f t="shared" si="90"/>
        <v/>
      </c>
      <c r="R40" s="258"/>
      <c r="S40" s="259" t="str">
        <f t="shared" ref="S40:U40" si="91">IF(E40&lt;&gt;"",IF(AND(E40=0,H40=0),"a",IF(AND(E40=1,H40=0),"b",IF(AND(E40=0,H40=1),"c","d"))),"")</f>
        <v/>
      </c>
      <c r="T40" s="259" t="str">
        <f t="shared" si="91"/>
        <v/>
      </c>
      <c r="U40" s="259" t="str">
        <f t="shared" si="91"/>
        <v/>
      </c>
      <c r="V40" s="258"/>
      <c r="W40" s="259" t="str">
        <f t="shared" ref="W40:Y40" si="92">IF(B40&lt;&gt;"",IF(AND(B40=0,H40=0),"a",IF(AND(B40=1,H40=0),"b",IF(AND(B40=0,H40=1),"c","d"))),"")</f>
        <v/>
      </c>
      <c r="X40" s="259" t="str">
        <f t="shared" si="92"/>
        <v/>
      </c>
      <c r="Y40" s="259" t="str">
        <f t="shared" si="92"/>
        <v/>
      </c>
      <c r="Z40" s="3"/>
    </row>
    <row r="41" spans="1:26" ht="14.25" customHeight="1" x14ac:dyDescent="0.25">
      <c r="A41" s="253">
        <f t="shared" si="5"/>
        <v>31</v>
      </c>
      <c r="B41" s="256"/>
      <c r="C41" s="256"/>
      <c r="D41" s="256"/>
      <c r="E41" s="256"/>
      <c r="F41" s="256"/>
      <c r="G41" s="256"/>
      <c r="H41" s="256"/>
      <c r="I41" s="256"/>
      <c r="J41" s="256"/>
      <c r="K41" s="257" t="str">
        <f t="shared" si="0"/>
        <v/>
      </c>
      <c r="L41" s="256"/>
      <c r="M41" s="257" t="str">
        <f t="shared" si="1"/>
        <v/>
      </c>
      <c r="N41" s="258"/>
      <c r="O41" s="259" t="str">
        <f t="shared" ref="O41:Q41" si="93">IF(B41&lt;&gt;"",IF(AND(B41=0,E41=0),"a",IF(AND(B41=1,E41=0),"b",IF(AND(B41=0,E41=1),"c","d"))),"")</f>
        <v/>
      </c>
      <c r="P41" s="259" t="str">
        <f t="shared" si="93"/>
        <v/>
      </c>
      <c r="Q41" s="259" t="str">
        <f t="shared" si="93"/>
        <v/>
      </c>
      <c r="R41" s="258"/>
      <c r="S41" s="259" t="str">
        <f t="shared" ref="S41:U41" si="94">IF(E41&lt;&gt;"",IF(AND(E41=0,H41=0),"a",IF(AND(E41=1,H41=0),"b",IF(AND(E41=0,H41=1),"c","d"))),"")</f>
        <v/>
      </c>
      <c r="T41" s="259" t="str">
        <f t="shared" si="94"/>
        <v/>
      </c>
      <c r="U41" s="259" t="str">
        <f t="shared" si="94"/>
        <v/>
      </c>
      <c r="V41" s="258"/>
      <c r="W41" s="259" t="str">
        <f t="shared" ref="W41:Y41" si="95">IF(B41&lt;&gt;"",IF(AND(B41=0,H41=0),"a",IF(AND(B41=1,H41=0),"b",IF(AND(B41=0,H41=1),"c","d"))),"")</f>
        <v/>
      </c>
      <c r="X41" s="259" t="str">
        <f t="shared" si="95"/>
        <v/>
      </c>
      <c r="Y41" s="259" t="str">
        <f t="shared" si="95"/>
        <v/>
      </c>
      <c r="Z41" s="3"/>
    </row>
    <row r="42" spans="1:26" ht="14.25" customHeight="1" x14ac:dyDescent="0.25">
      <c r="A42" s="253">
        <f t="shared" si="5"/>
        <v>32</v>
      </c>
      <c r="B42" s="256"/>
      <c r="C42" s="256"/>
      <c r="D42" s="256"/>
      <c r="E42" s="256"/>
      <c r="F42" s="256"/>
      <c r="G42" s="256"/>
      <c r="H42" s="256"/>
      <c r="I42" s="256"/>
      <c r="J42" s="256"/>
      <c r="K42" s="257" t="str">
        <f t="shared" si="0"/>
        <v/>
      </c>
      <c r="L42" s="256"/>
      <c r="M42" s="257" t="str">
        <f t="shared" si="1"/>
        <v/>
      </c>
      <c r="N42" s="258"/>
      <c r="O42" s="259" t="str">
        <f t="shared" ref="O42:Q42" si="96">IF(B42&lt;&gt;"",IF(AND(B42=0,E42=0),"a",IF(AND(B42=1,E42=0),"b",IF(AND(B42=0,E42=1),"c","d"))),"")</f>
        <v/>
      </c>
      <c r="P42" s="259" t="str">
        <f t="shared" si="96"/>
        <v/>
      </c>
      <c r="Q42" s="259" t="str">
        <f t="shared" si="96"/>
        <v/>
      </c>
      <c r="R42" s="258"/>
      <c r="S42" s="259" t="str">
        <f t="shared" ref="S42:U42" si="97">IF(E42&lt;&gt;"",IF(AND(E42=0,H42=0),"a",IF(AND(E42=1,H42=0),"b",IF(AND(E42=0,H42=1),"c","d"))),"")</f>
        <v/>
      </c>
      <c r="T42" s="259" t="str">
        <f t="shared" si="97"/>
        <v/>
      </c>
      <c r="U42" s="259" t="str">
        <f t="shared" si="97"/>
        <v/>
      </c>
      <c r="V42" s="258"/>
      <c r="W42" s="259" t="str">
        <f t="shared" ref="W42:Y42" si="98">IF(B42&lt;&gt;"",IF(AND(B42=0,H42=0),"a",IF(AND(B42=1,H42=0),"b",IF(AND(B42=0,H42=1),"c","d"))),"")</f>
        <v/>
      </c>
      <c r="X42" s="259" t="str">
        <f t="shared" si="98"/>
        <v/>
      </c>
      <c r="Y42" s="259" t="str">
        <f t="shared" si="98"/>
        <v/>
      </c>
      <c r="Z42" s="3"/>
    </row>
    <row r="43" spans="1:26" ht="14.25" customHeight="1" x14ac:dyDescent="0.25">
      <c r="A43" s="253">
        <f t="shared" si="5"/>
        <v>33</v>
      </c>
      <c r="B43" s="256"/>
      <c r="C43" s="256"/>
      <c r="D43" s="256"/>
      <c r="E43" s="256"/>
      <c r="F43" s="256"/>
      <c r="G43" s="256"/>
      <c r="H43" s="256"/>
      <c r="I43" s="256"/>
      <c r="J43" s="256"/>
      <c r="K43" s="257" t="str">
        <f t="shared" si="0"/>
        <v/>
      </c>
      <c r="L43" s="256"/>
      <c r="M43" s="257" t="str">
        <f t="shared" si="1"/>
        <v/>
      </c>
      <c r="N43" s="258"/>
      <c r="O43" s="259" t="str">
        <f t="shared" ref="O43:Q43" si="99">IF(B43&lt;&gt;"",IF(AND(B43=0,E43=0),"a",IF(AND(B43=1,E43=0),"b",IF(AND(B43=0,E43=1),"c","d"))),"")</f>
        <v/>
      </c>
      <c r="P43" s="259" t="str">
        <f t="shared" si="99"/>
        <v/>
      </c>
      <c r="Q43" s="259" t="str">
        <f t="shared" si="99"/>
        <v/>
      </c>
      <c r="R43" s="258"/>
      <c r="S43" s="259" t="str">
        <f t="shared" ref="S43:U43" si="100">IF(E43&lt;&gt;"",IF(AND(E43=0,H43=0),"a",IF(AND(E43=1,H43=0),"b",IF(AND(E43=0,H43=1),"c","d"))),"")</f>
        <v/>
      </c>
      <c r="T43" s="259" t="str">
        <f t="shared" si="100"/>
        <v/>
      </c>
      <c r="U43" s="259" t="str">
        <f t="shared" si="100"/>
        <v/>
      </c>
      <c r="V43" s="258"/>
      <c r="W43" s="259" t="str">
        <f t="shared" ref="W43:Y43" si="101">IF(B43&lt;&gt;"",IF(AND(B43=0,H43=0),"a",IF(AND(B43=1,H43=0),"b",IF(AND(B43=0,H43=1),"c","d"))),"")</f>
        <v/>
      </c>
      <c r="X43" s="259" t="str">
        <f t="shared" si="101"/>
        <v/>
      </c>
      <c r="Y43" s="259" t="str">
        <f t="shared" si="101"/>
        <v/>
      </c>
      <c r="Z43" s="3"/>
    </row>
    <row r="44" spans="1:26" ht="14.25" customHeight="1" x14ac:dyDescent="0.25">
      <c r="A44" s="253">
        <f t="shared" si="5"/>
        <v>34</v>
      </c>
      <c r="B44" s="256"/>
      <c r="C44" s="256"/>
      <c r="D44" s="256"/>
      <c r="E44" s="256"/>
      <c r="F44" s="256"/>
      <c r="G44" s="256"/>
      <c r="H44" s="256"/>
      <c r="I44" s="256"/>
      <c r="J44" s="256"/>
      <c r="K44" s="257" t="str">
        <f t="shared" si="0"/>
        <v/>
      </c>
      <c r="L44" s="256"/>
      <c r="M44" s="257" t="str">
        <f t="shared" si="1"/>
        <v/>
      </c>
      <c r="N44" s="258"/>
      <c r="O44" s="259" t="str">
        <f t="shared" ref="O44:Q44" si="102">IF(B44&lt;&gt;"",IF(AND(B44=0,E44=0),"a",IF(AND(B44=1,E44=0),"b",IF(AND(B44=0,E44=1),"c","d"))),"")</f>
        <v/>
      </c>
      <c r="P44" s="259" t="str">
        <f t="shared" si="102"/>
        <v/>
      </c>
      <c r="Q44" s="259" t="str">
        <f t="shared" si="102"/>
        <v/>
      </c>
      <c r="R44" s="258"/>
      <c r="S44" s="259" t="str">
        <f t="shared" ref="S44:U44" si="103">IF(E44&lt;&gt;"",IF(AND(E44=0,H44=0),"a",IF(AND(E44=1,H44=0),"b",IF(AND(E44=0,H44=1),"c","d"))),"")</f>
        <v/>
      </c>
      <c r="T44" s="259" t="str">
        <f t="shared" si="103"/>
        <v/>
      </c>
      <c r="U44" s="259" t="str">
        <f t="shared" si="103"/>
        <v/>
      </c>
      <c r="V44" s="258"/>
      <c r="W44" s="259" t="str">
        <f t="shared" ref="W44:Y44" si="104">IF(B44&lt;&gt;"",IF(AND(B44=0,H44=0),"a",IF(AND(B44=1,H44=0),"b",IF(AND(B44=0,H44=1),"c","d"))),"")</f>
        <v/>
      </c>
      <c r="X44" s="259" t="str">
        <f t="shared" si="104"/>
        <v/>
      </c>
      <c r="Y44" s="259" t="str">
        <f t="shared" si="104"/>
        <v/>
      </c>
      <c r="Z44" s="3"/>
    </row>
    <row r="45" spans="1:26" ht="14.25" customHeight="1" x14ac:dyDescent="0.25">
      <c r="A45" s="253">
        <f t="shared" si="5"/>
        <v>35</v>
      </c>
      <c r="B45" s="256"/>
      <c r="C45" s="256"/>
      <c r="D45" s="256"/>
      <c r="E45" s="256"/>
      <c r="F45" s="256"/>
      <c r="G45" s="256"/>
      <c r="H45" s="256"/>
      <c r="I45" s="256"/>
      <c r="J45" s="256"/>
      <c r="K45" s="257" t="str">
        <f t="shared" si="0"/>
        <v/>
      </c>
      <c r="L45" s="256"/>
      <c r="M45" s="257" t="str">
        <f t="shared" si="1"/>
        <v/>
      </c>
      <c r="N45" s="258"/>
      <c r="O45" s="259" t="str">
        <f t="shared" ref="O45:Q45" si="105">IF(B45&lt;&gt;"",IF(AND(B45=0,E45=0),"a",IF(AND(B45=1,E45=0),"b",IF(AND(B45=0,E45=1),"c","d"))),"")</f>
        <v/>
      </c>
      <c r="P45" s="259" t="str">
        <f t="shared" si="105"/>
        <v/>
      </c>
      <c r="Q45" s="259" t="str">
        <f t="shared" si="105"/>
        <v/>
      </c>
      <c r="R45" s="258"/>
      <c r="S45" s="259" t="str">
        <f t="shared" ref="S45:U45" si="106">IF(E45&lt;&gt;"",IF(AND(E45=0,H45=0),"a",IF(AND(E45=1,H45=0),"b",IF(AND(E45=0,H45=1),"c","d"))),"")</f>
        <v/>
      </c>
      <c r="T45" s="259" t="str">
        <f t="shared" si="106"/>
        <v/>
      </c>
      <c r="U45" s="259" t="str">
        <f t="shared" si="106"/>
        <v/>
      </c>
      <c r="V45" s="258"/>
      <c r="W45" s="259" t="str">
        <f t="shared" ref="W45:Y45" si="107">IF(B45&lt;&gt;"",IF(AND(B45=0,H45=0),"a",IF(AND(B45=1,H45=0),"b",IF(AND(B45=0,H45=1),"c","d"))),"")</f>
        <v/>
      </c>
      <c r="X45" s="259" t="str">
        <f t="shared" si="107"/>
        <v/>
      </c>
      <c r="Y45" s="259" t="str">
        <f t="shared" si="107"/>
        <v/>
      </c>
      <c r="Z45" s="3"/>
    </row>
    <row r="46" spans="1:26" ht="14.25" customHeight="1" x14ac:dyDescent="0.25">
      <c r="A46" s="253">
        <f t="shared" si="5"/>
        <v>36</v>
      </c>
      <c r="B46" s="256"/>
      <c r="C46" s="256"/>
      <c r="D46" s="256"/>
      <c r="E46" s="256"/>
      <c r="F46" s="256"/>
      <c r="G46" s="256"/>
      <c r="H46" s="256"/>
      <c r="I46" s="256"/>
      <c r="J46" s="256"/>
      <c r="K46" s="257" t="str">
        <f t="shared" si="0"/>
        <v/>
      </c>
      <c r="L46" s="256"/>
      <c r="M46" s="257" t="str">
        <f t="shared" si="1"/>
        <v/>
      </c>
      <c r="N46" s="258"/>
      <c r="O46" s="259" t="str">
        <f t="shared" ref="O46:Q46" si="108">IF(B46&lt;&gt;"",IF(AND(B46=0,E46=0),"a",IF(AND(B46=1,E46=0),"b",IF(AND(B46=0,E46=1),"c","d"))),"")</f>
        <v/>
      </c>
      <c r="P46" s="259" t="str">
        <f t="shared" si="108"/>
        <v/>
      </c>
      <c r="Q46" s="259" t="str">
        <f t="shared" si="108"/>
        <v/>
      </c>
      <c r="R46" s="258"/>
      <c r="S46" s="259" t="str">
        <f t="shared" ref="S46:U46" si="109">IF(E46&lt;&gt;"",IF(AND(E46=0,H46=0),"a",IF(AND(E46=1,H46=0),"b",IF(AND(E46=0,H46=1),"c","d"))),"")</f>
        <v/>
      </c>
      <c r="T46" s="259" t="str">
        <f t="shared" si="109"/>
        <v/>
      </c>
      <c r="U46" s="259" t="str">
        <f t="shared" si="109"/>
        <v/>
      </c>
      <c r="V46" s="258"/>
      <c r="W46" s="259" t="str">
        <f t="shared" ref="W46:Y46" si="110">IF(B46&lt;&gt;"",IF(AND(B46=0,H46=0),"a",IF(AND(B46=1,H46=0),"b",IF(AND(B46=0,H46=1),"c","d"))),"")</f>
        <v/>
      </c>
      <c r="X46" s="259" t="str">
        <f t="shared" si="110"/>
        <v/>
      </c>
      <c r="Y46" s="259" t="str">
        <f t="shared" si="110"/>
        <v/>
      </c>
      <c r="Z46" s="3"/>
    </row>
    <row r="47" spans="1:26" ht="14.25" customHeight="1" x14ac:dyDescent="0.25">
      <c r="A47" s="253">
        <f t="shared" si="5"/>
        <v>37</v>
      </c>
      <c r="B47" s="256"/>
      <c r="C47" s="256"/>
      <c r="D47" s="256"/>
      <c r="E47" s="256"/>
      <c r="F47" s="256"/>
      <c r="G47" s="256"/>
      <c r="H47" s="256"/>
      <c r="I47" s="256"/>
      <c r="J47" s="256"/>
      <c r="K47" s="257" t="str">
        <f t="shared" si="0"/>
        <v/>
      </c>
      <c r="L47" s="256"/>
      <c r="M47" s="257" t="str">
        <f t="shared" si="1"/>
        <v/>
      </c>
      <c r="N47" s="258"/>
      <c r="O47" s="259" t="str">
        <f t="shared" ref="O47:Q47" si="111">IF(B47&lt;&gt;"",IF(AND(B47=0,E47=0),"a",IF(AND(B47=1,E47=0),"b",IF(AND(B47=0,E47=1),"c","d"))),"")</f>
        <v/>
      </c>
      <c r="P47" s="259" t="str">
        <f t="shared" si="111"/>
        <v/>
      </c>
      <c r="Q47" s="259" t="str">
        <f t="shared" si="111"/>
        <v/>
      </c>
      <c r="R47" s="258"/>
      <c r="S47" s="259" t="str">
        <f t="shared" ref="S47:U47" si="112">IF(E47&lt;&gt;"",IF(AND(E47=0,H47=0),"a",IF(AND(E47=1,H47=0),"b",IF(AND(E47=0,H47=1),"c","d"))),"")</f>
        <v/>
      </c>
      <c r="T47" s="259" t="str">
        <f t="shared" si="112"/>
        <v/>
      </c>
      <c r="U47" s="259" t="str">
        <f t="shared" si="112"/>
        <v/>
      </c>
      <c r="V47" s="258"/>
      <c r="W47" s="259" t="str">
        <f t="shared" ref="W47:Y47" si="113">IF(B47&lt;&gt;"",IF(AND(B47=0,H47=0),"a",IF(AND(B47=1,H47=0),"b",IF(AND(B47=0,H47=1),"c","d"))),"")</f>
        <v/>
      </c>
      <c r="X47" s="259" t="str">
        <f t="shared" si="113"/>
        <v/>
      </c>
      <c r="Y47" s="259" t="str">
        <f t="shared" si="113"/>
        <v/>
      </c>
      <c r="Z47" s="3"/>
    </row>
    <row r="48" spans="1:26" ht="14.25" customHeight="1" x14ac:dyDescent="0.25">
      <c r="A48" s="253">
        <f t="shared" si="5"/>
        <v>38</v>
      </c>
      <c r="B48" s="256"/>
      <c r="C48" s="256"/>
      <c r="D48" s="256"/>
      <c r="E48" s="256"/>
      <c r="F48" s="256"/>
      <c r="G48" s="256"/>
      <c r="H48" s="256"/>
      <c r="I48" s="256"/>
      <c r="J48" s="256"/>
      <c r="K48" s="257" t="str">
        <f t="shared" si="0"/>
        <v/>
      </c>
      <c r="L48" s="256"/>
      <c r="M48" s="257" t="str">
        <f t="shared" si="1"/>
        <v/>
      </c>
      <c r="N48" s="258"/>
      <c r="O48" s="259" t="str">
        <f t="shared" ref="O48:Q48" si="114">IF(B48&lt;&gt;"",IF(AND(B48=0,E48=0),"a",IF(AND(B48=1,E48=0),"b",IF(AND(B48=0,E48=1),"c","d"))),"")</f>
        <v/>
      </c>
      <c r="P48" s="259" t="str">
        <f t="shared" si="114"/>
        <v/>
      </c>
      <c r="Q48" s="259" t="str">
        <f t="shared" si="114"/>
        <v/>
      </c>
      <c r="R48" s="258"/>
      <c r="S48" s="259" t="str">
        <f t="shared" ref="S48:U48" si="115">IF(E48&lt;&gt;"",IF(AND(E48=0,H48=0),"a",IF(AND(E48=1,H48=0),"b",IF(AND(E48=0,H48=1),"c","d"))),"")</f>
        <v/>
      </c>
      <c r="T48" s="259" t="str">
        <f t="shared" si="115"/>
        <v/>
      </c>
      <c r="U48" s="259" t="str">
        <f t="shared" si="115"/>
        <v/>
      </c>
      <c r="V48" s="258"/>
      <c r="W48" s="259" t="str">
        <f t="shared" ref="W48:Y48" si="116">IF(B48&lt;&gt;"",IF(AND(B48=0,H48=0),"a",IF(AND(B48=1,H48=0),"b",IF(AND(B48=0,H48=1),"c","d"))),"")</f>
        <v/>
      </c>
      <c r="X48" s="259" t="str">
        <f t="shared" si="116"/>
        <v/>
      </c>
      <c r="Y48" s="259" t="str">
        <f t="shared" si="116"/>
        <v/>
      </c>
      <c r="Z48" s="3"/>
    </row>
    <row r="49" spans="1:26" ht="14.25" customHeight="1" x14ac:dyDescent="0.25">
      <c r="A49" s="253">
        <f t="shared" si="5"/>
        <v>39</v>
      </c>
      <c r="B49" s="256"/>
      <c r="C49" s="256"/>
      <c r="D49" s="256"/>
      <c r="E49" s="256"/>
      <c r="F49" s="256"/>
      <c r="G49" s="256"/>
      <c r="H49" s="256"/>
      <c r="I49" s="256"/>
      <c r="J49" s="256"/>
      <c r="K49" s="257" t="str">
        <f t="shared" si="0"/>
        <v/>
      </c>
      <c r="L49" s="256"/>
      <c r="M49" s="257" t="str">
        <f t="shared" si="1"/>
        <v/>
      </c>
      <c r="N49" s="258"/>
      <c r="O49" s="259" t="str">
        <f t="shared" ref="O49:Q49" si="117">IF(B49&lt;&gt;"",IF(AND(B49=0,E49=0),"a",IF(AND(B49=1,E49=0),"b",IF(AND(B49=0,E49=1),"c","d"))),"")</f>
        <v/>
      </c>
      <c r="P49" s="259" t="str">
        <f t="shared" si="117"/>
        <v/>
      </c>
      <c r="Q49" s="259" t="str">
        <f t="shared" si="117"/>
        <v/>
      </c>
      <c r="R49" s="258"/>
      <c r="S49" s="259" t="str">
        <f t="shared" ref="S49:U49" si="118">IF(E49&lt;&gt;"",IF(AND(E49=0,H49=0),"a",IF(AND(E49=1,H49=0),"b",IF(AND(E49=0,H49=1),"c","d"))),"")</f>
        <v/>
      </c>
      <c r="T49" s="259" t="str">
        <f t="shared" si="118"/>
        <v/>
      </c>
      <c r="U49" s="259" t="str">
        <f t="shared" si="118"/>
        <v/>
      </c>
      <c r="V49" s="258"/>
      <c r="W49" s="259" t="str">
        <f t="shared" ref="W49:Y49" si="119">IF(B49&lt;&gt;"",IF(AND(B49=0,H49=0),"a",IF(AND(B49=1,H49=0),"b",IF(AND(B49=0,H49=1),"c","d"))),"")</f>
        <v/>
      </c>
      <c r="X49" s="259" t="str">
        <f t="shared" si="119"/>
        <v/>
      </c>
      <c r="Y49" s="259" t="str">
        <f t="shared" si="119"/>
        <v/>
      </c>
      <c r="Z49" s="3"/>
    </row>
    <row r="50" spans="1:26" ht="14.25" customHeight="1" x14ac:dyDescent="0.25">
      <c r="A50" s="253">
        <f t="shared" si="5"/>
        <v>40</v>
      </c>
      <c r="B50" s="256"/>
      <c r="C50" s="256"/>
      <c r="D50" s="256"/>
      <c r="E50" s="256"/>
      <c r="F50" s="256"/>
      <c r="G50" s="256"/>
      <c r="H50" s="256"/>
      <c r="I50" s="256"/>
      <c r="J50" s="256"/>
      <c r="K50" s="257" t="str">
        <f t="shared" si="0"/>
        <v/>
      </c>
      <c r="L50" s="256"/>
      <c r="M50" s="257" t="str">
        <f t="shared" si="1"/>
        <v/>
      </c>
      <c r="N50" s="258"/>
      <c r="O50" s="259" t="str">
        <f t="shared" ref="O50:Q50" si="120">IF(B50&lt;&gt;"",IF(AND(B50=0,E50=0),"a",IF(AND(B50=1,E50=0),"b",IF(AND(B50=0,E50=1),"c","d"))),"")</f>
        <v/>
      </c>
      <c r="P50" s="259" t="str">
        <f t="shared" si="120"/>
        <v/>
      </c>
      <c r="Q50" s="259" t="str">
        <f t="shared" si="120"/>
        <v/>
      </c>
      <c r="R50" s="258"/>
      <c r="S50" s="259" t="str">
        <f t="shared" ref="S50:U50" si="121">IF(E50&lt;&gt;"",IF(AND(E50=0,H50=0),"a",IF(AND(E50=1,H50=0),"b",IF(AND(E50=0,H50=1),"c","d"))),"")</f>
        <v/>
      </c>
      <c r="T50" s="259" t="str">
        <f t="shared" si="121"/>
        <v/>
      </c>
      <c r="U50" s="259" t="str">
        <f t="shared" si="121"/>
        <v/>
      </c>
      <c r="V50" s="258"/>
      <c r="W50" s="259" t="str">
        <f t="shared" ref="W50:Y50" si="122">IF(B50&lt;&gt;"",IF(AND(B50=0,H50=0),"a",IF(AND(B50=1,H50=0),"b",IF(AND(B50=0,H50=1),"c","d"))),"")</f>
        <v/>
      </c>
      <c r="X50" s="259" t="str">
        <f t="shared" si="122"/>
        <v/>
      </c>
      <c r="Y50" s="259" t="str">
        <f t="shared" si="122"/>
        <v/>
      </c>
      <c r="Z50" s="3"/>
    </row>
    <row r="51" spans="1:26" ht="14.25" customHeight="1" x14ac:dyDescent="0.25">
      <c r="A51" s="253">
        <f t="shared" si="5"/>
        <v>41</v>
      </c>
      <c r="B51" s="256"/>
      <c r="C51" s="256"/>
      <c r="D51" s="256"/>
      <c r="E51" s="256"/>
      <c r="F51" s="256"/>
      <c r="G51" s="256"/>
      <c r="H51" s="256"/>
      <c r="I51" s="256"/>
      <c r="J51" s="256"/>
      <c r="K51" s="257" t="str">
        <f t="shared" si="0"/>
        <v/>
      </c>
      <c r="L51" s="256"/>
      <c r="M51" s="257" t="str">
        <f t="shared" si="1"/>
        <v/>
      </c>
      <c r="N51" s="258"/>
      <c r="O51" s="259" t="str">
        <f t="shared" ref="O51:Q51" si="123">IF(B51&lt;&gt;"",IF(AND(B51=0,E51=0),"a",IF(AND(B51=1,E51=0),"b",IF(AND(B51=0,E51=1),"c","d"))),"")</f>
        <v/>
      </c>
      <c r="P51" s="259" t="str">
        <f t="shared" si="123"/>
        <v/>
      </c>
      <c r="Q51" s="259" t="str">
        <f t="shared" si="123"/>
        <v/>
      </c>
      <c r="R51" s="258"/>
      <c r="S51" s="259" t="str">
        <f t="shared" ref="S51:U51" si="124">IF(E51&lt;&gt;"",IF(AND(E51=0,H51=0),"a",IF(AND(E51=1,H51=0),"b",IF(AND(E51=0,H51=1),"c","d"))),"")</f>
        <v/>
      </c>
      <c r="T51" s="259" t="str">
        <f t="shared" si="124"/>
        <v/>
      </c>
      <c r="U51" s="259" t="str">
        <f t="shared" si="124"/>
        <v/>
      </c>
      <c r="V51" s="258"/>
      <c r="W51" s="259" t="str">
        <f t="shared" ref="W51:Y51" si="125">IF(B51&lt;&gt;"",IF(AND(B51=0,H51=0),"a",IF(AND(B51=1,H51=0),"b",IF(AND(B51=0,H51=1),"c","d"))),"")</f>
        <v/>
      </c>
      <c r="X51" s="259" t="str">
        <f t="shared" si="125"/>
        <v/>
      </c>
      <c r="Y51" s="259" t="str">
        <f t="shared" si="125"/>
        <v/>
      </c>
      <c r="Z51" s="3"/>
    </row>
    <row r="52" spans="1:26" ht="14.25" customHeight="1" x14ac:dyDescent="0.25">
      <c r="A52" s="253">
        <f t="shared" si="5"/>
        <v>42</v>
      </c>
      <c r="B52" s="256"/>
      <c r="C52" s="256"/>
      <c r="D52" s="256"/>
      <c r="E52" s="256"/>
      <c r="F52" s="256"/>
      <c r="G52" s="256"/>
      <c r="H52" s="256"/>
      <c r="I52" s="256"/>
      <c r="J52" s="256"/>
      <c r="K52" s="257" t="str">
        <f t="shared" si="0"/>
        <v/>
      </c>
      <c r="L52" s="256"/>
      <c r="M52" s="257" t="str">
        <f t="shared" si="1"/>
        <v/>
      </c>
      <c r="N52" s="258"/>
      <c r="O52" s="259" t="str">
        <f t="shared" ref="O52:Q52" si="126">IF(B52&lt;&gt;"",IF(AND(B52=0,E52=0),"a",IF(AND(B52=1,E52=0),"b",IF(AND(B52=0,E52=1),"c","d"))),"")</f>
        <v/>
      </c>
      <c r="P52" s="259" t="str">
        <f t="shared" si="126"/>
        <v/>
      </c>
      <c r="Q52" s="259" t="str">
        <f t="shared" si="126"/>
        <v/>
      </c>
      <c r="R52" s="258"/>
      <c r="S52" s="259" t="str">
        <f t="shared" ref="S52:U52" si="127">IF(E52&lt;&gt;"",IF(AND(E52=0,H52=0),"a",IF(AND(E52=1,H52=0),"b",IF(AND(E52=0,H52=1),"c","d"))),"")</f>
        <v/>
      </c>
      <c r="T52" s="259" t="str">
        <f t="shared" si="127"/>
        <v/>
      </c>
      <c r="U52" s="259" t="str">
        <f t="shared" si="127"/>
        <v/>
      </c>
      <c r="V52" s="258"/>
      <c r="W52" s="259" t="str">
        <f t="shared" ref="W52:Y52" si="128">IF(B52&lt;&gt;"",IF(AND(B52=0,H52=0),"a",IF(AND(B52=1,H52=0),"b",IF(AND(B52=0,H52=1),"c","d"))),"")</f>
        <v/>
      </c>
      <c r="X52" s="259" t="str">
        <f t="shared" si="128"/>
        <v/>
      </c>
      <c r="Y52" s="259" t="str">
        <f t="shared" si="128"/>
        <v/>
      </c>
      <c r="Z52" s="3"/>
    </row>
    <row r="53" spans="1:26" ht="14.25" customHeight="1" x14ac:dyDescent="0.25">
      <c r="A53" s="253">
        <f t="shared" si="5"/>
        <v>43</v>
      </c>
      <c r="B53" s="256"/>
      <c r="C53" s="256"/>
      <c r="D53" s="256"/>
      <c r="E53" s="256"/>
      <c r="F53" s="256"/>
      <c r="G53" s="256"/>
      <c r="H53" s="256"/>
      <c r="I53" s="256"/>
      <c r="J53" s="256"/>
      <c r="K53" s="257" t="str">
        <f t="shared" si="0"/>
        <v/>
      </c>
      <c r="L53" s="256"/>
      <c r="M53" s="257" t="str">
        <f t="shared" si="1"/>
        <v/>
      </c>
      <c r="N53" s="258"/>
      <c r="O53" s="259" t="str">
        <f t="shared" ref="O53:Q53" si="129">IF(B53&lt;&gt;"",IF(AND(B53=0,E53=0),"a",IF(AND(B53=1,E53=0),"b",IF(AND(B53=0,E53=1),"c","d"))),"")</f>
        <v/>
      </c>
      <c r="P53" s="259" t="str">
        <f t="shared" si="129"/>
        <v/>
      </c>
      <c r="Q53" s="259" t="str">
        <f t="shared" si="129"/>
        <v/>
      </c>
      <c r="R53" s="258"/>
      <c r="S53" s="259" t="str">
        <f t="shared" ref="S53:U53" si="130">IF(E53&lt;&gt;"",IF(AND(E53=0,H53=0),"a",IF(AND(E53=1,H53=0),"b",IF(AND(E53=0,H53=1),"c","d"))),"")</f>
        <v/>
      </c>
      <c r="T53" s="259" t="str">
        <f t="shared" si="130"/>
        <v/>
      </c>
      <c r="U53" s="259" t="str">
        <f t="shared" si="130"/>
        <v/>
      </c>
      <c r="V53" s="258"/>
      <c r="W53" s="259" t="str">
        <f t="shared" ref="W53:Y53" si="131">IF(B53&lt;&gt;"",IF(AND(B53=0,H53=0),"a",IF(AND(B53=1,H53=0),"b",IF(AND(B53=0,H53=1),"c","d"))),"")</f>
        <v/>
      </c>
      <c r="X53" s="259" t="str">
        <f t="shared" si="131"/>
        <v/>
      </c>
      <c r="Y53" s="259" t="str">
        <f t="shared" si="131"/>
        <v/>
      </c>
      <c r="Z53" s="3"/>
    </row>
    <row r="54" spans="1:26" ht="14.25" customHeight="1" x14ac:dyDescent="0.25">
      <c r="A54" s="253">
        <f t="shared" si="5"/>
        <v>44</v>
      </c>
      <c r="B54" s="256"/>
      <c r="C54" s="256"/>
      <c r="D54" s="256"/>
      <c r="E54" s="256"/>
      <c r="F54" s="256"/>
      <c r="G54" s="256"/>
      <c r="H54" s="256"/>
      <c r="I54" s="256"/>
      <c r="J54" s="256"/>
      <c r="K54" s="257" t="str">
        <f t="shared" si="0"/>
        <v/>
      </c>
      <c r="L54" s="256"/>
      <c r="M54" s="257" t="str">
        <f t="shared" si="1"/>
        <v/>
      </c>
      <c r="N54" s="258"/>
      <c r="O54" s="259" t="str">
        <f t="shared" ref="O54:Q54" si="132">IF(B54&lt;&gt;"",IF(AND(B54=0,E54=0),"a",IF(AND(B54=1,E54=0),"b",IF(AND(B54=0,E54=1),"c","d"))),"")</f>
        <v/>
      </c>
      <c r="P54" s="259" t="str">
        <f t="shared" si="132"/>
        <v/>
      </c>
      <c r="Q54" s="259" t="str">
        <f t="shared" si="132"/>
        <v/>
      </c>
      <c r="R54" s="258"/>
      <c r="S54" s="259" t="str">
        <f t="shared" ref="S54:U54" si="133">IF(E54&lt;&gt;"",IF(AND(E54=0,H54=0),"a",IF(AND(E54=1,H54=0),"b",IF(AND(E54=0,H54=1),"c","d"))),"")</f>
        <v/>
      </c>
      <c r="T54" s="259" t="str">
        <f t="shared" si="133"/>
        <v/>
      </c>
      <c r="U54" s="259" t="str">
        <f t="shared" si="133"/>
        <v/>
      </c>
      <c r="V54" s="258"/>
      <c r="W54" s="259" t="str">
        <f t="shared" ref="W54:Y54" si="134">IF(B54&lt;&gt;"",IF(AND(B54=0,H54=0),"a",IF(AND(B54=1,H54=0),"b",IF(AND(B54=0,H54=1),"c","d"))),"")</f>
        <v/>
      </c>
      <c r="X54" s="259" t="str">
        <f t="shared" si="134"/>
        <v/>
      </c>
      <c r="Y54" s="259" t="str">
        <f t="shared" si="134"/>
        <v/>
      </c>
      <c r="Z54" s="3"/>
    </row>
    <row r="55" spans="1:26" ht="14.25" customHeight="1" x14ac:dyDescent="0.25">
      <c r="A55" s="253">
        <f t="shared" si="5"/>
        <v>45</v>
      </c>
      <c r="B55" s="256"/>
      <c r="C55" s="256"/>
      <c r="D55" s="256"/>
      <c r="E55" s="256"/>
      <c r="F55" s="256"/>
      <c r="G55" s="256"/>
      <c r="H55" s="256"/>
      <c r="I55" s="256"/>
      <c r="J55" s="256"/>
      <c r="K55" s="257" t="str">
        <f t="shared" si="0"/>
        <v/>
      </c>
      <c r="L55" s="256"/>
      <c r="M55" s="257" t="str">
        <f t="shared" si="1"/>
        <v/>
      </c>
      <c r="N55" s="258"/>
      <c r="O55" s="259" t="str">
        <f t="shared" ref="O55:Q55" si="135">IF(B55&lt;&gt;"",IF(AND(B55=0,E55=0),"a",IF(AND(B55=1,E55=0),"b",IF(AND(B55=0,E55=1),"c","d"))),"")</f>
        <v/>
      </c>
      <c r="P55" s="259" t="str">
        <f t="shared" si="135"/>
        <v/>
      </c>
      <c r="Q55" s="259" t="str">
        <f t="shared" si="135"/>
        <v/>
      </c>
      <c r="R55" s="258"/>
      <c r="S55" s="259" t="str">
        <f t="shared" ref="S55:U55" si="136">IF(E55&lt;&gt;"",IF(AND(E55=0,H55=0),"a",IF(AND(E55=1,H55=0),"b",IF(AND(E55=0,H55=1),"c","d"))),"")</f>
        <v/>
      </c>
      <c r="T55" s="259" t="str">
        <f t="shared" si="136"/>
        <v/>
      </c>
      <c r="U55" s="259" t="str">
        <f t="shared" si="136"/>
        <v/>
      </c>
      <c r="V55" s="258"/>
      <c r="W55" s="259" t="str">
        <f t="shared" ref="W55:Y55" si="137">IF(B55&lt;&gt;"",IF(AND(B55=0,H55=0),"a",IF(AND(B55=1,H55=0),"b",IF(AND(B55=0,H55=1),"c","d"))),"")</f>
        <v/>
      </c>
      <c r="X55" s="259" t="str">
        <f t="shared" si="137"/>
        <v/>
      </c>
      <c r="Y55" s="259" t="str">
        <f t="shared" si="137"/>
        <v/>
      </c>
      <c r="Z55" s="3"/>
    </row>
    <row r="56" spans="1:26" ht="14.25" customHeight="1" x14ac:dyDescent="0.25">
      <c r="A56" s="253">
        <f t="shared" si="5"/>
        <v>46</v>
      </c>
      <c r="B56" s="256"/>
      <c r="C56" s="256"/>
      <c r="D56" s="256"/>
      <c r="E56" s="256"/>
      <c r="F56" s="256"/>
      <c r="G56" s="256"/>
      <c r="H56" s="256"/>
      <c r="I56" s="256"/>
      <c r="J56" s="256"/>
      <c r="K56" s="257" t="str">
        <f t="shared" si="0"/>
        <v/>
      </c>
      <c r="L56" s="256"/>
      <c r="M56" s="257" t="str">
        <f t="shared" si="1"/>
        <v/>
      </c>
      <c r="N56" s="258"/>
      <c r="O56" s="259" t="str">
        <f t="shared" ref="O56:Q56" si="138">IF(B56&lt;&gt;"",IF(AND(B56=0,E56=0),"a",IF(AND(B56=1,E56=0),"b",IF(AND(B56=0,E56=1),"c","d"))),"")</f>
        <v/>
      </c>
      <c r="P56" s="259" t="str">
        <f t="shared" si="138"/>
        <v/>
      </c>
      <c r="Q56" s="259" t="str">
        <f t="shared" si="138"/>
        <v/>
      </c>
      <c r="R56" s="258"/>
      <c r="S56" s="259" t="str">
        <f t="shared" ref="S56:U56" si="139">IF(E56&lt;&gt;"",IF(AND(E56=0,H56=0),"a",IF(AND(E56=1,H56=0),"b",IF(AND(E56=0,H56=1),"c","d"))),"")</f>
        <v/>
      </c>
      <c r="T56" s="259" t="str">
        <f t="shared" si="139"/>
        <v/>
      </c>
      <c r="U56" s="259" t="str">
        <f t="shared" si="139"/>
        <v/>
      </c>
      <c r="V56" s="258"/>
      <c r="W56" s="259" t="str">
        <f t="shared" ref="W56:Y56" si="140">IF(B56&lt;&gt;"",IF(AND(B56=0,H56=0),"a",IF(AND(B56=1,H56=0),"b",IF(AND(B56=0,H56=1),"c","d"))),"")</f>
        <v/>
      </c>
      <c r="X56" s="259" t="str">
        <f t="shared" si="140"/>
        <v/>
      </c>
      <c r="Y56" s="259" t="str">
        <f t="shared" si="140"/>
        <v/>
      </c>
      <c r="Z56" s="3"/>
    </row>
    <row r="57" spans="1:26" ht="14.25" customHeight="1" x14ac:dyDescent="0.25">
      <c r="A57" s="253">
        <f t="shared" si="5"/>
        <v>47</v>
      </c>
      <c r="B57" s="256"/>
      <c r="C57" s="256"/>
      <c r="D57" s="256"/>
      <c r="E57" s="256"/>
      <c r="F57" s="256"/>
      <c r="G57" s="256"/>
      <c r="H57" s="256"/>
      <c r="I57" s="256"/>
      <c r="J57" s="256"/>
      <c r="K57" s="257" t="str">
        <f t="shared" si="0"/>
        <v/>
      </c>
      <c r="L57" s="256"/>
      <c r="M57" s="257" t="str">
        <f t="shared" si="1"/>
        <v/>
      </c>
      <c r="N57" s="258"/>
      <c r="O57" s="259" t="str">
        <f t="shared" ref="O57:Q57" si="141">IF(B57&lt;&gt;"",IF(AND(B57=0,E57=0),"a",IF(AND(B57=1,E57=0),"b",IF(AND(B57=0,E57=1),"c","d"))),"")</f>
        <v/>
      </c>
      <c r="P57" s="259" t="str">
        <f t="shared" si="141"/>
        <v/>
      </c>
      <c r="Q57" s="259" t="str">
        <f t="shared" si="141"/>
        <v/>
      </c>
      <c r="R57" s="258"/>
      <c r="S57" s="259" t="str">
        <f t="shared" ref="S57:U57" si="142">IF(E57&lt;&gt;"",IF(AND(E57=0,H57=0),"a",IF(AND(E57=1,H57=0),"b",IF(AND(E57=0,H57=1),"c","d"))),"")</f>
        <v/>
      </c>
      <c r="T57" s="259" t="str">
        <f t="shared" si="142"/>
        <v/>
      </c>
      <c r="U57" s="259" t="str">
        <f t="shared" si="142"/>
        <v/>
      </c>
      <c r="V57" s="258"/>
      <c r="W57" s="259" t="str">
        <f t="shared" ref="W57:Y57" si="143">IF(B57&lt;&gt;"",IF(AND(B57=0,H57=0),"a",IF(AND(B57=1,H57=0),"b",IF(AND(B57=0,H57=1),"c","d"))),"")</f>
        <v/>
      </c>
      <c r="X57" s="259" t="str">
        <f t="shared" si="143"/>
        <v/>
      </c>
      <c r="Y57" s="259" t="str">
        <f t="shared" si="143"/>
        <v/>
      </c>
      <c r="Z57" s="3"/>
    </row>
    <row r="58" spans="1:26" ht="14.25" customHeight="1" x14ac:dyDescent="0.25">
      <c r="A58" s="253">
        <f t="shared" si="5"/>
        <v>48</v>
      </c>
      <c r="B58" s="256"/>
      <c r="C58" s="256"/>
      <c r="D58" s="256"/>
      <c r="E58" s="256"/>
      <c r="F58" s="256"/>
      <c r="G58" s="256"/>
      <c r="H58" s="256"/>
      <c r="I58" s="256"/>
      <c r="J58" s="256"/>
      <c r="K58" s="257" t="str">
        <f t="shared" si="0"/>
        <v/>
      </c>
      <c r="L58" s="256"/>
      <c r="M58" s="257" t="str">
        <f t="shared" si="1"/>
        <v/>
      </c>
      <c r="N58" s="258"/>
      <c r="O58" s="259" t="str">
        <f t="shared" ref="O58:Q58" si="144">IF(B58&lt;&gt;"",IF(AND(B58=0,E58=0),"a",IF(AND(B58=1,E58=0),"b",IF(AND(B58=0,E58=1),"c","d"))),"")</f>
        <v/>
      </c>
      <c r="P58" s="259" t="str">
        <f t="shared" si="144"/>
        <v/>
      </c>
      <c r="Q58" s="259" t="str">
        <f t="shared" si="144"/>
        <v/>
      </c>
      <c r="R58" s="258"/>
      <c r="S58" s="259" t="str">
        <f t="shared" ref="S58:U58" si="145">IF(E58&lt;&gt;"",IF(AND(E58=0,H58=0),"a",IF(AND(E58=1,H58=0),"b",IF(AND(E58=0,H58=1),"c","d"))),"")</f>
        <v/>
      </c>
      <c r="T58" s="259" t="str">
        <f t="shared" si="145"/>
        <v/>
      </c>
      <c r="U58" s="259" t="str">
        <f t="shared" si="145"/>
        <v/>
      </c>
      <c r="V58" s="258"/>
      <c r="W58" s="259" t="str">
        <f t="shared" ref="W58:Y58" si="146">IF(B58&lt;&gt;"",IF(AND(B58=0,H58=0),"a",IF(AND(B58=1,H58=0),"b",IF(AND(B58=0,H58=1),"c","d"))),"")</f>
        <v/>
      </c>
      <c r="X58" s="259" t="str">
        <f t="shared" si="146"/>
        <v/>
      </c>
      <c r="Y58" s="259" t="str">
        <f t="shared" si="146"/>
        <v/>
      </c>
      <c r="Z58" s="3"/>
    </row>
    <row r="59" spans="1:26" ht="14.25" customHeight="1" x14ac:dyDescent="0.25">
      <c r="A59" s="122"/>
      <c r="B59" s="122"/>
      <c r="C59" s="122"/>
      <c r="D59" s="122"/>
      <c r="E59" s="122"/>
      <c r="F59" s="122"/>
      <c r="G59" s="122"/>
      <c r="H59" s="122"/>
      <c r="I59" s="122"/>
      <c r="J59" s="122"/>
      <c r="K59" s="122"/>
      <c r="L59" s="122"/>
      <c r="M59" s="122"/>
      <c r="N59" s="247"/>
      <c r="O59" s="252"/>
      <c r="P59" s="252"/>
      <c r="Q59" s="252"/>
      <c r="R59" s="247"/>
      <c r="S59" s="247"/>
      <c r="T59" s="247"/>
      <c r="U59" s="247"/>
      <c r="V59" s="247"/>
      <c r="W59" s="247"/>
      <c r="X59" s="247"/>
      <c r="Y59" s="247"/>
      <c r="Z59" s="3"/>
    </row>
    <row r="60" spans="1:26" ht="19.5" customHeight="1" x14ac:dyDescent="0.25">
      <c r="A60" s="122"/>
      <c r="B60" s="260" t="s">
        <v>447</v>
      </c>
      <c r="C60" s="122"/>
      <c r="D60" s="122"/>
      <c r="E60" s="122"/>
      <c r="F60" s="122"/>
      <c r="G60" s="122"/>
      <c r="H60" s="122"/>
      <c r="I60" s="122"/>
      <c r="J60" s="122"/>
      <c r="K60" s="122"/>
      <c r="L60" s="122"/>
      <c r="M60" s="122"/>
      <c r="N60" s="247"/>
      <c r="O60" s="252"/>
      <c r="P60" s="252"/>
      <c r="Q60" s="252"/>
      <c r="R60" s="247"/>
      <c r="S60" s="247"/>
      <c r="T60" s="247"/>
      <c r="U60" s="247"/>
      <c r="V60" s="247"/>
      <c r="W60" s="247"/>
      <c r="X60" s="247"/>
      <c r="Y60" s="247"/>
      <c r="Z60" s="3"/>
    </row>
    <row r="61" spans="1:26" ht="14.25" customHeight="1" x14ac:dyDescent="0.25">
      <c r="A61" s="122"/>
      <c r="B61" s="122"/>
      <c r="C61" s="122"/>
      <c r="D61" s="122"/>
      <c r="E61" s="122"/>
      <c r="F61" s="122"/>
      <c r="G61" s="122"/>
      <c r="H61" s="122"/>
      <c r="I61" s="122"/>
      <c r="J61" s="122"/>
      <c r="K61" s="122"/>
      <c r="L61" s="122"/>
      <c r="M61" s="122"/>
      <c r="N61" s="247"/>
      <c r="O61" s="252"/>
      <c r="P61" s="252"/>
      <c r="Q61" s="252"/>
      <c r="R61" s="247"/>
      <c r="S61" s="247"/>
      <c r="T61" s="247"/>
      <c r="U61" s="247"/>
      <c r="V61" s="247"/>
      <c r="W61" s="247"/>
      <c r="X61" s="247"/>
      <c r="Y61" s="247"/>
      <c r="Z61" s="3"/>
    </row>
    <row r="62" spans="1:26" ht="14.25" customHeight="1" x14ac:dyDescent="0.25">
      <c r="A62" s="122"/>
      <c r="B62" s="951" t="s">
        <v>448</v>
      </c>
      <c r="C62" s="660"/>
      <c r="D62" s="660"/>
      <c r="E62" s="660"/>
      <c r="F62" s="660"/>
      <c r="G62" s="660"/>
      <c r="H62" s="660"/>
      <c r="I62" s="660"/>
      <c r="J62" s="660"/>
      <c r="K62" s="661"/>
      <c r="L62" s="122"/>
      <c r="M62" s="122"/>
      <c r="N62" s="247"/>
      <c r="O62" s="252"/>
      <c r="P62" s="252"/>
      <c r="Q62" s="252"/>
      <c r="R62" s="247"/>
      <c r="S62" s="247"/>
      <c r="T62" s="247"/>
      <c r="U62" s="247"/>
      <c r="V62" s="247"/>
      <c r="W62" s="247"/>
      <c r="X62" s="247"/>
      <c r="Y62" s="247"/>
      <c r="Z62" s="3"/>
    </row>
    <row r="63" spans="1:26" ht="14.25" customHeight="1" x14ac:dyDescent="0.25">
      <c r="A63" s="259"/>
      <c r="B63" s="261"/>
      <c r="C63" s="261"/>
      <c r="D63" s="261"/>
      <c r="E63" s="261"/>
      <c r="F63" s="261"/>
      <c r="G63" s="261"/>
      <c r="H63" s="261"/>
      <c r="I63" s="261"/>
      <c r="J63" s="261"/>
      <c r="K63" s="261"/>
      <c r="L63" s="259"/>
      <c r="M63" s="259"/>
      <c r="N63" s="247"/>
      <c r="O63" s="252"/>
      <c r="P63" s="252"/>
      <c r="Q63" s="252"/>
      <c r="R63" s="247"/>
      <c r="S63" s="247"/>
      <c r="T63" s="247"/>
      <c r="U63" s="247"/>
      <c r="V63" s="247"/>
      <c r="W63" s="247"/>
      <c r="X63" s="247"/>
      <c r="Y63" s="247"/>
      <c r="Z63" s="3"/>
    </row>
    <row r="64" spans="1:26" ht="14.25" customHeight="1" x14ac:dyDescent="0.25">
      <c r="A64" s="122"/>
      <c r="B64" s="122"/>
      <c r="C64" s="122"/>
      <c r="D64" s="122"/>
      <c r="E64" s="122"/>
      <c r="F64" s="122"/>
      <c r="G64" s="944" t="s">
        <v>449</v>
      </c>
      <c r="H64" s="669"/>
      <c r="I64" s="669"/>
      <c r="J64" s="670"/>
      <c r="K64" s="952" t="s">
        <v>450</v>
      </c>
      <c r="L64" s="262"/>
      <c r="M64" s="122"/>
      <c r="N64" s="122"/>
      <c r="O64" s="252"/>
      <c r="P64" s="252"/>
      <c r="Q64" s="247"/>
      <c r="R64" s="252"/>
      <c r="S64" s="252"/>
      <c r="T64" s="252"/>
      <c r="U64" s="247"/>
      <c r="V64" s="247"/>
      <c r="W64" s="252"/>
      <c r="X64" s="252"/>
      <c r="Y64" s="247"/>
      <c r="Z64" s="3"/>
    </row>
    <row r="65" spans="1:26" ht="14.25" customHeight="1" x14ac:dyDescent="0.25">
      <c r="A65" s="122"/>
      <c r="B65" s="122"/>
      <c r="C65" s="122"/>
      <c r="D65" s="122"/>
      <c r="E65" s="122"/>
      <c r="F65" s="122"/>
      <c r="G65" s="944">
        <v>0</v>
      </c>
      <c r="H65" s="670"/>
      <c r="I65" s="944">
        <v>1</v>
      </c>
      <c r="J65" s="670"/>
      <c r="K65" s="833"/>
      <c r="L65" s="262"/>
      <c r="M65" s="122"/>
      <c r="N65" s="122"/>
      <c r="O65" s="252"/>
      <c r="P65" s="252"/>
      <c r="Q65" s="247"/>
      <c r="R65" s="252"/>
      <c r="S65" s="252"/>
      <c r="T65" s="252"/>
      <c r="U65" s="247"/>
      <c r="V65" s="247"/>
      <c r="W65" s="252"/>
      <c r="X65" s="252"/>
      <c r="Y65" s="247"/>
      <c r="Z65" s="3"/>
    </row>
    <row r="66" spans="1:26" ht="14.25" customHeight="1" x14ac:dyDescent="0.25">
      <c r="A66" s="122"/>
      <c r="B66" s="953" t="s">
        <v>451</v>
      </c>
      <c r="C66" s="263">
        <v>0</v>
      </c>
      <c r="D66" s="264" t="s">
        <v>452</v>
      </c>
      <c r="E66" s="265"/>
      <c r="F66" s="266"/>
      <c r="G66" s="941">
        <f>COUNTIF($O$11:$Q$58,"=a")</f>
        <v>0</v>
      </c>
      <c r="H66" s="942"/>
      <c r="I66" s="941">
        <f>COUNTIF($O$11:$Q$58,"=c")</f>
        <v>0</v>
      </c>
      <c r="J66" s="942"/>
      <c r="K66" s="267">
        <f>SUM(G66:J66)</f>
        <v>0</v>
      </c>
      <c r="L66" s="122"/>
      <c r="M66" s="122"/>
      <c r="N66" s="122"/>
      <c r="O66" s="252"/>
      <c r="P66" s="252"/>
      <c r="Q66" s="247"/>
      <c r="R66" s="252"/>
      <c r="S66" s="252"/>
      <c r="T66" s="252"/>
      <c r="U66" s="247"/>
      <c r="V66" s="247"/>
      <c r="W66" s="252"/>
      <c r="X66" s="252"/>
      <c r="Y66" s="247"/>
      <c r="Z66" s="3"/>
    </row>
    <row r="67" spans="1:26" ht="14.25" customHeight="1" x14ac:dyDescent="0.25">
      <c r="A67" s="122"/>
      <c r="B67" s="954"/>
      <c r="C67" s="268"/>
      <c r="D67" s="269" t="s">
        <v>453</v>
      </c>
      <c r="E67" s="270"/>
      <c r="F67" s="271"/>
      <c r="G67" s="943" t="str">
        <f>IF(K70&lt;&gt;0,K66/K70*G70,"")</f>
        <v/>
      </c>
      <c r="H67" s="871"/>
      <c r="I67" s="943" t="str">
        <f>IF(K70&lt;&gt;0,K66/K70*I70,"")</f>
        <v/>
      </c>
      <c r="J67" s="871"/>
      <c r="K67" s="272" t="str">
        <f>IF(G67&lt;&gt;"",G67+I67,"")</f>
        <v/>
      </c>
      <c r="L67" s="273"/>
      <c r="M67" s="122"/>
      <c r="N67" s="122"/>
      <c r="O67" s="252"/>
      <c r="P67" s="252"/>
      <c r="Q67" s="247"/>
      <c r="R67" s="252"/>
      <c r="S67" s="252"/>
      <c r="T67" s="252"/>
      <c r="U67" s="247"/>
      <c r="V67" s="247"/>
      <c r="W67" s="252"/>
      <c r="X67" s="252"/>
      <c r="Y67" s="247"/>
      <c r="Z67" s="3"/>
    </row>
    <row r="68" spans="1:26" ht="14.25" customHeight="1" x14ac:dyDescent="0.25">
      <c r="A68" s="122"/>
      <c r="B68" s="954"/>
      <c r="C68" s="263">
        <v>1</v>
      </c>
      <c r="D68" s="264" t="s">
        <v>452</v>
      </c>
      <c r="E68" s="265"/>
      <c r="F68" s="266"/>
      <c r="G68" s="941">
        <f>COUNTIF($O$11:$Q$58,"=b")</f>
        <v>0</v>
      </c>
      <c r="H68" s="942"/>
      <c r="I68" s="941">
        <f>COUNTIF($O$11:$Q$58,"=d")</f>
        <v>0</v>
      </c>
      <c r="J68" s="942"/>
      <c r="K68" s="267">
        <f>SUM(G68:J68)</f>
        <v>0</v>
      </c>
      <c r="L68" s="122"/>
      <c r="M68" s="122"/>
      <c r="N68" s="122"/>
      <c r="O68" s="252"/>
      <c r="P68" s="252"/>
      <c r="Q68" s="247"/>
      <c r="R68" s="252"/>
      <c r="S68" s="252"/>
      <c r="T68" s="252"/>
      <c r="U68" s="247"/>
      <c r="V68" s="247"/>
      <c r="W68" s="252"/>
      <c r="X68" s="252"/>
      <c r="Y68" s="247"/>
      <c r="Z68" s="3"/>
    </row>
    <row r="69" spans="1:26" ht="14.25" customHeight="1" x14ac:dyDescent="0.25">
      <c r="A69" s="122"/>
      <c r="B69" s="955"/>
      <c r="C69" s="268"/>
      <c r="D69" s="269" t="s">
        <v>453</v>
      </c>
      <c r="E69" s="270"/>
      <c r="F69" s="271"/>
      <c r="G69" s="943" t="str">
        <f>IF(K70&lt;&gt;0,K68/K70*G70,"")</f>
        <v/>
      </c>
      <c r="H69" s="871"/>
      <c r="I69" s="943" t="str">
        <f>IF(K70&lt;&gt;0,K68/K70*I70,"")</f>
        <v/>
      </c>
      <c r="J69" s="871"/>
      <c r="K69" s="272" t="str">
        <f>IF(G69&lt;&gt;"",G69+I69,"")</f>
        <v/>
      </c>
      <c r="L69" s="273"/>
      <c r="M69" s="122"/>
      <c r="N69" s="122"/>
      <c r="O69" s="252"/>
      <c r="P69" s="252"/>
      <c r="Q69" s="247"/>
      <c r="R69" s="252"/>
      <c r="S69" s="252"/>
      <c r="T69" s="252"/>
      <c r="U69" s="247"/>
      <c r="V69" s="247"/>
      <c r="W69" s="252"/>
      <c r="X69" s="252"/>
      <c r="Y69" s="247"/>
      <c r="Z69" s="3"/>
    </row>
    <row r="70" spans="1:26" ht="14.25" customHeight="1" x14ac:dyDescent="0.25">
      <c r="A70" s="122"/>
      <c r="B70" s="937" t="s">
        <v>450</v>
      </c>
      <c r="C70" s="775"/>
      <c r="D70" s="264" t="s">
        <v>452</v>
      </c>
      <c r="E70" s="265"/>
      <c r="F70" s="266"/>
      <c r="G70" s="941">
        <f>G66+G68</f>
        <v>0</v>
      </c>
      <c r="H70" s="942"/>
      <c r="I70" s="941">
        <f>I66+I68</f>
        <v>0</v>
      </c>
      <c r="J70" s="942"/>
      <c r="K70" s="267">
        <f>K66+K68</f>
        <v>0</v>
      </c>
      <c r="L70" s="122"/>
      <c r="M70" s="122"/>
      <c r="N70" s="274"/>
      <c r="O70" s="247"/>
      <c r="P70" s="252"/>
      <c r="Q70" s="252"/>
      <c r="R70" s="252"/>
      <c r="S70" s="247"/>
      <c r="T70" s="247"/>
      <c r="U70" s="247"/>
      <c r="V70" s="247"/>
      <c r="W70" s="247"/>
      <c r="X70" s="247"/>
      <c r="Y70" s="247"/>
      <c r="Z70" s="3"/>
    </row>
    <row r="71" spans="1:26" ht="14.25" customHeight="1" x14ac:dyDescent="0.25">
      <c r="A71" s="122"/>
      <c r="B71" s="776"/>
      <c r="C71" s="708"/>
      <c r="D71" s="269" t="s">
        <v>453</v>
      </c>
      <c r="E71" s="270"/>
      <c r="F71" s="271"/>
      <c r="G71" s="943" t="str">
        <f>IF(G67&lt;&gt;"",G67+G69,"")</f>
        <v/>
      </c>
      <c r="H71" s="871"/>
      <c r="I71" s="943" t="str">
        <f>IF(I67&lt;&gt;"",I67+I69,"")</f>
        <v/>
      </c>
      <c r="J71" s="871"/>
      <c r="K71" s="272" t="str">
        <f>IF(K67&lt;&gt;"",K67+K69,"")</f>
        <v/>
      </c>
      <c r="L71" s="273"/>
      <c r="M71" s="122"/>
      <c r="N71" s="122"/>
      <c r="O71" s="247"/>
      <c r="P71" s="252"/>
      <c r="Q71" s="252"/>
      <c r="R71" s="252"/>
      <c r="S71" s="247"/>
      <c r="T71" s="247"/>
      <c r="U71" s="247"/>
      <c r="V71" s="247"/>
      <c r="W71" s="247"/>
      <c r="X71" s="247"/>
      <c r="Y71" s="247"/>
      <c r="Z71" s="3"/>
    </row>
    <row r="72" spans="1:26" ht="14.25" customHeight="1" x14ac:dyDescent="0.25">
      <c r="A72" s="122"/>
      <c r="B72" s="122"/>
      <c r="C72" s="122"/>
      <c r="D72" s="122"/>
      <c r="E72" s="122"/>
      <c r="F72" s="122"/>
      <c r="G72" s="122"/>
      <c r="H72" s="122"/>
      <c r="I72" s="122"/>
      <c r="J72" s="122"/>
      <c r="K72" s="122"/>
      <c r="L72" s="122"/>
      <c r="M72" s="122"/>
      <c r="N72" s="247"/>
      <c r="O72" s="252"/>
      <c r="P72" s="252"/>
      <c r="Q72" s="252"/>
      <c r="R72" s="247"/>
      <c r="S72" s="247"/>
      <c r="T72" s="247"/>
      <c r="U72" s="247"/>
      <c r="V72" s="247"/>
      <c r="W72" s="247"/>
      <c r="X72" s="247"/>
      <c r="Y72" s="247"/>
      <c r="Z72" s="3"/>
    </row>
    <row r="73" spans="1:26" ht="14.25" customHeight="1" x14ac:dyDescent="0.25">
      <c r="A73" s="122"/>
      <c r="B73" s="122"/>
      <c r="C73" s="122"/>
      <c r="D73" s="122"/>
      <c r="E73" s="122"/>
      <c r="F73" s="122"/>
      <c r="G73" s="122"/>
      <c r="H73" s="122"/>
      <c r="I73" s="122"/>
      <c r="J73" s="122"/>
      <c r="K73" s="122"/>
      <c r="L73" s="122"/>
      <c r="M73" s="122"/>
      <c r="N73" s="247"/>
      <c r="O73" s="252"/>
      <c r="P73" s="252"/>
      <c r="Q73" s="252"/>
      <c r="R73" s="247"/>
      <c r="S73" s="247"/>
      <c r="T73" s="247"/>
      <c r="U73" s="247"/>
      <c r="V73" s="247"/>
      <c r="W73" s="247"/>
      <c r="X73" s="247"/>
      <c r="Y73" s="247"/>
      <c r="Z73" s="3"/>
    </row>
    <row r="74" spans="1:26" ht="14.25" customHeight="1" x14ac:dyDescent="0.25">
      <c r="A74" s="122"/>
      <c r="B74" s="951" t="s">
        <v>454</v>
      </c>
      <c r="C74" s="660"/>
      <c r="D74" s="660"/>
      <c r="E74" s="660"/>
      <c r="F74" s="660"/>
      <c r="G74" s="660"/>
      <c r="H74" s="660"/>
      <c r="I74" s="660"/>
      <c r="J74" s="660"/>
      <c r="K74" s="661"/>
      <c r="L74" s="122"/>
      <c r="M74" s="122"/>
      <c r="N74" s="247"/>
      <c r="O74" s="252"/>
      <c r="P74" s="252"/>
      <c r="Q74" s="252"/>
      <c r="R74" s="247"/>
      <c r="S74" s="247"/>
      <c r="T74" s="247"/>
      <c r="U74" s="247"/>
      <c r="V74" s="247"/>
      <c r="W74" s="247"/>
      <c r="X74" s="247"/>
      <c r="Y74" s="247"/>
      <c r="Z74" s="3"/>
    </row>
    <row r="75" spans="1:26" ht="14.25" customHeight="1" x14ac:dyDescent="0.25">
      <c r="A75" s="122"/>
      <c r="B75" s="261"/>
      <c r="C75" s="261"/>
      <c r="D75" s="261"/>
      <c r="E75" s="261"/>
      <c r="F75" s="261"/>
      <c r="G75" s="261"/>
      <c r="H75" s="261"/>
      <c r="I75" s="261"/>
      <c r="J75" s="261"/>
      <c r="K75" s="261"/>
      <c r="L75" s="122"/>
      <c r="M75" s="122"/>
      <c r="N75" s="247"/>
      <c r="O75" s="252"/>
      <c r="P75" s="252"/>
      <c r="Q75" s="252"/>
      <c r="R75" s="247"/>
      <c r="S75" s="247"/>
      <c r="T75" s="247"/>
      <c r="U75" s="247"/>
      <c r="V75" s="247"/>
      <c r="W75" s="247"/>
      <c r="X75" s="247"/>
      <c r="Y75" s="247"/>
      <c r="Z75" s="3"/>
    </row>
    <row r="76" spans="1:26" ht="14.25" customHeight="1" x14ac:dyDescent="0.25">
      <c r="A76" s="122"/>
      <c r="B76" s="122"/>
      <c r="C76" s="122"/>
      <c r="D76" s="122"/>
      <c r="E76" s="122"/>
      <c r="F76" s="122"/>
      <c r="G76" s="944" t="s">
        <v>455</v>
      </c>
      <c r="H76" s="669"/>
      <c r="I76" s="669"/>
      <c r="J76" s="670"/>
      <c r="K76" s="952" t="s">
        <v>450</v>
      </c>
      <c r="L76" s="262"/>
      <c r="M76" s="122"/>
      <c r="N76" s="122"/>
      <c r="O76" s="247"/>
      <c r="P76" s="252"/>
      <c r="Q76" s="252"/>
      <c r="R76" s="252"/>
      <c r="S76" s="247"/>
      <c r="T76" s="247"/>
      <c r="U76" s="247"/>
      <c r="V76" s="247"/>
      <c r="W76" s="247"/>
      <c r="X76" s="247"/>
      <c r="Y76" s="247"/>
      <c r="Z76" s="3"/>
    </row>
    <row r="77" spans="1:26" ht="14.25" customHeight="1" x14ac:dyDescent="0.25">
      <c r="A77" s="122"/>
      <c r="B77" s="122"/>
      <c r="C77" s="122"/>
      <c r="D77" s="122"/>
      <c r="E77" s="122"/>
      <c r="F77" s="122"/>
      <c r="G77" s="944">
        <v>0</v>
      </c>
      <c r="H77" s="670"/>
      <c r="I77" s="944">
        <v>1</v>
      </c>
      <c r="J77" s="670"/>
      <c r="K77" s="833"/>
      <c r="L77" s="262"/>
      <c r="M77" s="122"/>
      <c r="N77" s="122"/>
      <c r="O77" s="247"/>
      <c r="P77" s="252"/>
      <c r="Q77" s="252"/>
      <c r="R77" s="252"/>
      <c r="S77" s="247"/>
      <c r="T77" s="247"/>
      <c r="U77" s="247"/>
      <c r="V77" s="247"/>
      <c r="W77" s="247"/>
      <c r="X77" s="247"/>
      <c r="Y77" s="247"/>
      <c r="Z77" s="3"/>
    </row>
    <row r="78" spans="1:26" ht="14.25" customHeight="1" x14ac:dyDescent="0.25">
      <c r="A78" s="122"/>
      <c r="B78" s="953" t="s">
        <v>449</v>
      </c>
      <c r="C78" s="263">
        <v>0</v>
      </c>
      <c r="D78" s="264" t="s">
        <v>452</v>
      </c>
      <c r="E78" s="265"/>
      <c r="F78" s="266"/>
      <c r="G78" s="956">
        <f>COUNTIF($S$11:$U$58,"=a")</f>
        <v>0</v>
      </c>
      <c r="H78" s="942"/>
      <c r="I78" s="956">
        <f>COUNTIF($S$11:$U$58,"=c")</f>
        <v>0</v>
      </c>
      <c r="J78" s="942"/>
      <c r="K78" s="267">
        <f>SUM(G78:J78)</f>
        <v>0</v>
      </c>
      <c r="L78" s="122"/>
      <c r="M78" s="122"/>
      <c r="N78" s="122"/>
      <c r="O78" s="247"/>
      <c r="P78" s="252"/>
      <c r="Q78" s="252"/>
      <c r="R78" s="252"/>
      <c r="S78" s="247"/>
      <c r="T78" s="247"/>
      <c r="U78" s="247"/>
      <c r="V78" s="247"/>
      <c r="W78" s="247"/>
      <c r="X78" s="247"/>
      <c r="Y78" s="247"/>
      <c r="Z78" s="3"/>
    </row>
    <row r="79" spans="1:26" ht="14.25" customHeight="1" x14ac:dyDescent="0.25">
      <c r="A79" s="122"/>
      <c r="B79" s="954"/>
      <c r="C79" s="268"/>
      <c r="D79" s="269" t="s">
        <v>453</v>
      </c>
      <c r="E79" s="270"/>
      <c r="F79" s="271"/>
      <c r="G79" s="943" t="str">
        <f>IF(K82&lt;&gt;0,K78/K82*G82,"")</f>
        <v/>
      </c>
      <c r="H79" s="871"/>
      <c r="I79" s="943" t="str">
        <f>IF(K82&lt;&gt;0,K78/K82*I82,"")</f>
        <v/>
      </c>
      <c r="J79" s="871"/>
      <c r="K79" s="272" t="str">
        <f>IF(G79&lt;&gt;"",G79+I79,"")</f>
        <v/>
      </c>
      <c r="L79" s="273"/>
      <c r="M79" s="122"/>
      <c r="N79" s="122"/>
      <c r="O79" s="247"/>
      <c r="P79" s="252"/>
      <c r="Q79" s="252"/>
      <c r="R79" s="252"/>
      <c r="S79" s="247"/>
      <c r="T79" s="247"/>
      <c r="U79" s="247"/>
      <c r="V79" s="247"/>
      <c r="W79" s="247"/>
      <c r="X79" s="247"/>
      <c r="Y79" s="247"/>
      <c r="Z79" s="3"/>
    </row>
    <row r="80" spans="1:26" ht="14.25" customHeight="1" x14ac:dyDescent="0.25">
      <c r="A80" s="122"/>
      <c r="B80" s="954"/>
      <c r="C80" s="263">
        <v>1</v>
      </c>
      <c r="D80" s="264" t="s">
        <v>452</v>
      </c>
      <c r="E80" s="265"/>
      <c r="F80" s="266"/>
      <c r="G80" s="956">
        <f>COUNTIF($S$11:$U$58,"=b")</f>
        <v>0</v>
      </c>
      <c r="H80" s="942"/>
      <c r="I80" s="956">
        <f>COUNTIF($S$11:$U$58,"=d")</f>
        <v>0</v>
      </c>
      <c r="J80" s="942"/>
      <c r="K80" s="267">
        <f>SUM(G80:J80)</f>
        <v>0</v>
      </c>
      <c r="L80" s="122"/>
      <c r="M80" s="122"/>
      <c r="N80" s="122"/>
      <c r="O80" s="247"/>
      <c r="P80" s="252"/>
      <c r="Q80" s="252"/>
      <c r="R80" s="252"/>
      <c r="S80" s="247"/>
      <c r="T80" s="247"/>
      <c r="U80" s="247"/>
      <c r="V80" s="247"/>
      <c r="W80" s="247"/>
      <c r="X80" s="247"/>
      <c r="Y80" s="247"/>
      <c r="Z80" s="3"/>
    </row>
    <row r="81" spans="1:26" ht="14.25" customHeight="1" x14ac:dyDescent="0.25">
      <c r="A81" s="122"/>
      <c r="B81" s="955"/>
      <c r="C81" s="268"/>
      <c r="D81" s="269" t="s">
        <v>453</v>
      </c>
      <c r="E81" s="270"/>
      <c r="F81" s="271"/>
      <c r="G81" s="943" t="str">
        <f>IF(K82&lt;&gt;0,K80/K82*G82,"")</f>
        <v/>
      </c>
      <c r="H81" s="871"/>
      <c r="I81" s="943" t="str">
        <f>IF(K82&lt;&gt;0,K80/K82*I82,"")</f>
        <v/>
      </c>
      <c r="J81" s="871"/>
      <c r="K81" s="272" t="str">
        <f>IF(G81&lt;&gt;"",G81+I81,"")</f>
        <v/>
      </c>
      <c r="L81" s="273"/>
      <c r="M81" s="122"/>
      <c r="N81" s="122"/>
      <c r="O81" s="247"/>
      <c r="P81" s="252"/>
      <c r="Q81" s="252"/>
      <c r="R81" s="252"/>
      <c r="S81" s="247"/>
      <c r="T81" s="247"/>
      <c r="U81" s="247"/>
      <c r="V81" s="247"/>
      <c r="W81" s="247"/>
      <c r="X81" s="247"/>
      <c r="Y81" s="247"/>
      <c r="Z81" s="3"/>
    </row>
    <row r="82" spans="1:26" ht="14.25" customHeight="1" x14ac:dyDescent="0.25">
      <c r="A82" s="122"/>
      <c r="B82" s="937" t="s">
        <v>450</v>
      </c>
      <c r="C82" s="775"/>
      <c r="D82" s="264" t="s">
        <v>452</v>
      </c>
      <c r="E82" s="265"/>
      <c r="F82" s="266"/>
      <c r="G82" s="941">
        <f>G78+G80</f>
        <v>0</v>
      </c>
      <c r="H82" s="942"/>
      <c r="I82" s="941">
        <f>I78+I80</f>
        <v>0</v>
      </c>
      <c r="J82" s="942"/>
      <c r="K82" s="267">
        <f>K78+K80</f>
        <v>0</v>
      </c>
      <c r="L82" s="122"/>
      <c r="M82" s="122"/>
      <c r="N82" s="122"/>
      <c r="O82" s="247"/>
      <c r="P82" s="252"/>
      <c r="Q82" s="252"/>
      <c r="R82" s="252"/>
      <c r="S82" s="247"/>
      <c r="T82" s="247"/>
      <c r="U82" s="247"/>
      <c r="V82" s="247"/>
      <c r="W82" s="247"/>
      <c r="X82" s="247"/>
      <c r="Y82" s="247"/>
      <c r="Z82" s="3"/>
    </row>
    <row r="83" spans="1:26" ht="14.25" customHeight="1" x14ac:dyDescent="0.25">
      <c r="A83" s="122"/>
      <c r="B83" s="776"/>
      <c r="C83" s="708"/>
      <c r="D83" s="269" t="s">
        <v>453</v>
      </c>
      <c r="E83" s="270"/>
      <c r="F83" s="271"/>
      <c r="G83" s="943" t="str">
        <f>IF(G79&lt;&gt;"",G79+G81,"")</f>
        <v/>
      </c>
      <c r="H83" s="871"/>
      <c r="I83" s="943" t="str">
        <f>IF(I79&lt;&gt;"",I79+I81,"")</f>
        <v/>
      </c>
      <c r="J83" s="871"/>
      <c r="K83" s="272" t="str">
        <f>IF(K79&lt;&gt;"",K79+K81,"")</f>
        <v/>
      </c>
      <c r="L83" s="273"/>
      <c r="M83" s="122"/>
      <c r="N83" s="122"/>
      <c r="O83" s="247"/>
      <c r="P83" s="252"/>
      <c r="Q83" s="252"/>
      <c r="R83" s="252"/>
      <c r="S83" s="247"/>
      <c r="T83" s="247"/>
      <c r="U83" s="247"/>
      <c r="V83" s="247"/>
      <c r="W83" s="247"/>
      <c r="X83" s="247"/>
      <c r="Y83" s="247"/>
      <c r="Z83" s="3"/>
    </row>
    <row r="84" spans="1:26" ht="14.25" customHeight="1" x14ac:dyDescent="0.25">
      <c r="A84" s="122"/>
      <c r="B84" s="122"/>
      <c r="C84" s="122"/>
      <c r="D84" s="122"/>
      <c r="E84" s="122"/>
      <c r="F84" s="122"/>
      <c r="G84" s="122"/>
      <c r="H84" s="122"/>
      <c r="I84" s="122"/>
      <c r="J84" s="122"/>
      <c r="K84" s="122"/>
      <c r="L84" s="122"/>
      <c r="M84" s="122"/>
      <c r="N84" s="247"/>
      <c r="O84" s="252"/>
      <c r="P84" s="252"/>
      <c r="Q84" s="252"/>
      <c r="R84" s="247"/>
      <c r="S84" s="247"/>
      <c r="T84" s="247"/>
      <c r="U84" s="247"/>
      <c r="V84" s="247"/>
      <c r="W84" s="247"/>
      <c r="X84" s="247"/>
      <c r="Y84" s="247"/>
      <c r="Z84" s="3"/>
    </row>
    <row r="85" spans="1:26" ht="14.25" customHeight="1" x14ac:dyDescent="0.25">
      <c r="A85" s="122"/>
      <c r="B85" s="122"/>
      <c r="C85" s="122"/>
      <c r="D85" s="122"/>
      <c r="E85" s="122"/>
      <c r="F85" s="122"/>
      <c r="G85" s="122"/>
      <c r="H85" s="122"/>
      <c r="I85" s="122"/>
      <c r="J85" s="122"/>
      <c r="K85" s="122"/>
      <c r="L85" s="122"/>
      <c r="M85" s="122"/>
      <c r="N85" s="247"/>
      <c r="O85" s="252"/>
      <c r="P85" s="252"/>
      <c r="Q85" s="252"/>
      <c r="R85" s="247"/>
      <c r="S85" s="247"/>
      <c r="T85" s="247"/>
      <c r="U85" s="247"/>
      <c r="V85" s="247"/>
      <c r="W85" s="247"/>
      <c r="X85" s="247"/>
      <c r="Y85" s="247"/>
      <c r="Z85" s="3"/>
    </row>
    <row r="86" spans="1:26" ht="14.25" customHeight="1" x14ac:dyDescent="0.25">
      <c r="A86" s="122"/>
      <c r="B86" s="951" t="s">
        <v>456</v>
      </c>
      <c r="C86" s="660"/>
      <c r="D86" s="660"/>
      <c r="E86" s="660"/>
      <c r="F86" s="660"/>
      <c r="G86" s="660"/>
      <c r="H86" s="660"/>
      <c r="I86" s="660"/>
      <c r="J86" s="660"/>
      <c r="K86" s="661"/>
      <c r="L86" s="122"/>
      <c r="M86" s="122"/>
      <c r="N86" s="247"/>
      <c r="O86" s="252"/>
      <c r="P86" s="252"/>
      <c r="Q86" s="252"/>
      <c r="R86" s="247"/>
      <c r="S86" s="247"/>
      <c r="T86" s="247"/>
      <c r="U86" s="247"/>
      <c r="V86" s="247"/>
      <c r="W86" s="247"/>
      <c r="X86" s="247"/>
      <c r="Y86" s="247"/>
      <c r="Z86" s="3"/>
    </row>
    <row r="87" spans="1:26" ht="14.25" customHeight="1" x14ac:dyDescent="0.25">
      <c r="A87" s="122"/>
      <c r="B87" s="261"/>
      <c r="C87" s="261"/>
      <c r="D87" s="261"/>
      <c r="E87" s="261"/>
      <c r="F87" s="261"/>
      <c r="G87" s="261"/>
      <c r="H87" s="261"/>
      <c r="I87" s="261"/>
      <c r="J87" s="261"/>
      <c r="K87" s="261"/>
      <c r="L87" s="122"/>
      <c r="M87" s="122"/>
      <c r="N87" s="247"/>
      <c r="O87" s="252"/>
      <c r="P87" s="252"/>
      <c r="Q87" s="252"/>
      <c r="R87" s="247"/>
      <c r="S87" s="247"/>
      <c r="T87" s="247"/>
      <c r="U87" s="247"/>
      <c r="V87" s="247"/>
      <c r="W87" s="247"/>
      <c r="X87" s="247"/>
      <c r="Y87" s="247"/>
      <c r="Z87" s="3"/>
    </row>
    <row r="88" spans="1:26" ht="14.25" customHeight="1" x14ac:dyDescent="0.25">
      <c r="A88" s="122"/>
      <c r="B88" s="122"/>
      <c r="C88" s="122"/>
      <c r="D88" s="122"/>
      <c r="E88" s="122"/>
      <c r="F88" s="122"/>
      <c r="G88" s="944" t="s">
        <v>455</v>
      </c>
      <c r="H88" s="669"/>
      <c r="I88" s="669"/>
      <c r="J88" s="670"/>
      <c r="K88" s="952" t="s">
        <v>450</v>
      </c>
      <c r="L88" s="262"/>
      <c r="M88" s="122"/>
      <c r="N88" s="122"/>
      <c r="O88" s="247"/>
      <c r="P88" s="252"/>
      <c r="Q88" s="252"/>
      <c r="R88" s="252"/>
      <c r="S88" s="247"/>
      <c r="T88" s="247"/>
      <c r="U88" s="247"/>
      <c r="V88" s="247"/>
      <c r="W88" s="247"/>
      <c r="X88" s="247"/>
      <c r="Y88" s="247"/>
      <c r="Z88" s="3"/>
    </row>
    <row r="89" spans="1:26" ht="14.25" customHeight="1" x14ac:dyDescent="0.25">
      <c r="A89" s="122"/>
      <c r="B89" s="122"/>
      <c r="C89" s="122"/>
      <c r="D89" s="122"/>
      <c r="E89" s="122"/>
      <c r="F89" s="122"/>
      <c r="G89" s="944">
        <v>0</v>
      </c>
      <c r="H89" s="670"/>
      <c r="I89" s="944">
        <v>1</v>
      </c>
      <c r="J89" s="670"/>
      <c r="K89" s="833"/>
      <c r="L89" s="262"/>
      <c r="M89" s="122"/>
      <c r="N89" s="122"/>
      <c r="O89" s="247"/>
      <c r="P89" s="252"/>
      <c r="Q89" s="252"/>
      <c r="R89" s="252"/>
      <c r="S89" s="247"/>
      <c r="T89" s="247"/>
      <c r="U89" s="247"/>
      <c r="V89" s="247"/>
      <c r="W89" s="247"/>
      <c r="X89" s="247"/>
      <c r="Y89" s="247"/>
      <c r="Z89" s="3"/>
    </row>
    <row r="90" spans="1:26" ht="14.25" customHeight="1" x14ac:dyDescent="0.25">
      <c r="A90" s="122"/>
      <c r="B90" s="953" t="s">
        <v>451</v>
      </c>
      <c r="C90" s="263">
        <v>0</v>
      </c>
      <c r="D90" s="264" t="s">
        <v>452</v>
      </c>
      <c r="E90" s="265"/>
      <c r="F90" s="266"/>
      <c r="G90" s="956">
        <f>COUNTIF($W$11:$Y$58,"=a")</f>
        <v>0</v>
      </c>
      <c r="H90" s="942"/>
      <c r="I90" s="956">
        <f>COUNTIF($W$11:$Y$58,"=c")</f>
        <v>0</v>
      </c>
      <c r="J90" s="942"/>
      <c r="K90" s="267">
        <f>SUM(G90:J90)</f>
        <v>0</v>
      </c>
      <c r="L90" s="122"/>
      <c r="M90" s="122"/>
      <c r="N90" s="122"/>
      <c r="O90" s="247"/>
      <c r="P90" s="252"/>
      <c r="Q90" s="252"/>
      <c r="R90" s="252"/>
      <c r="S90" s="247"/>
      <c r="T90" s="247"/>
      <c r="U90" s="247"/>
      <c r="V90" s="247"/>
      <c r="W90" s="247"/>
      <c r="X90" s="247"/>
      <c r="Y90" s="247"/>
      <c r="Z90" s="3"/>
    </row>
    <row r="91" spans="1:26" ht="14.25" customHeight="1" x14ac:dyDescent="0.25">
      <c r="A91" s="122"/>
      <c r="B91" s="954"/>
      <c r="C91" s="268"/>
      <c r="D91" s="269" t="s">
        <v>453</v>
      </c>
      <c r="E91" s="270"/>
      <c r="F91" s="271"/>
      <c r="G91" s="943" t="str">
        <f>IF(K94&lt;&gt;0,K90/K94*G94,"")</f>
        <v/>
      </c>
      <c r="H91" s="871"/>
      <c r="I91" s="943" t="str">
        <f>IF(K94&lt;&gt;0,K90/K94*I94,"")</f>
        <v/>
      </c>
      <c r="J91" s="871"/>
      <c r="K91" s="272" t="str">
        <f>IF(G91&lt;&gt;"",G91+I91,"")</f>
        <v/>
      </c>
      <c r="L91" s="273"/>
      <c r="M91" s="122"/>
      <c r="N91" s="122"/>
      <c r="O91" s="247"/>
      <c r="P91" s="252"/>
      <c r="Q91" s="252"/>
      <c r="R91" s="252"/>
      <c r="S91" s="247"/>
      <c r="T91" s="247"/>
      <c r="U91" s="247"/>
      <c r="V91" s="247"/>
      <c r="W91" s="247"/>
      <c r="X91" s="247"/>
      <c r="Y91" s="247"/>
      <c r="Z91" s="3"/>
    </row>
    <row r="92" spans="1:26" ht="14.25" customHeight="1" x14ac:dyDescent="0.25">
      <c r="A92" s="122"/>
      <c r="B92" s="954"/>
      <c r="C92" s="263">
        <v>1</v>
      </c>
      <c r="D92" s="264" t="s">
        <v>452</v>
      </c>
      <c r="E92" s="265"/>
      <c r="F92" s="266"/>
      <c r="G92" s="956">
        <f>COUNTIF($W$11:$Y$58,"=b")</f>
        <v>0</v>
      </c>
      <c r="H92" s="942"/>
      <c r="I92" s="956">
        <f>COUNTIF($W$11:$Y$58,"=d")</f>
        <v>0</v>
      </c>
      <c r="J92" s="942"/>
      <c r="K92" s="267">
        <f>SUM(G92:J92)</f>
        <v>0</v>
      </c>
      <c r="L92" s="122"/>
      <c r="M92" s="122"/>
      <c r="N92" s="122"/>
      <c r="O92" s="247"/>
      <c r="P92" s="252"/>
      <c r="Q92" s="252"/>
      <c r="R92" s="252"/>
      <c r="S92" s="247"/>
      <c r="T92" s="247"/>
      <c r="U92" s="247"/>
      <c r="V92" s="247"/>
      <c r="W92" s="247"/>
      <c r="X92" s="247"/>
      <c r="Y92" s="247"/>
      <c r="Z92" s="3"/>
    </row>
    <row r="93" spans="1:26" ht="14.25" customHeight="1" x14ac:dyDescent="0.25">
      <c r="A93" s="122"/>
      <c r="B93" s="955"/>
      <c r="C93" s="268"/>
      <c r="D93" s="269" t="s">
        <v>453</v>
      </c>
      <c r="E93" s="270"/>
      <c r="F93" s="271"/>
      <c r="G93" s="943" t="str">
        <f>IF(K94&lt;&gt;0,K92/K94*G94,"")</f>
        <v/>
      </c>
      <c r="H93" s="871"/>
      <c r="I93" s="943" t="str">
        <f>IF(K94&lt;&gt;0,K92/K94*I94,"")</f>
        <v/>
      </c>
      <c r="J93" s="871"/>
      <c r="K93" s="272" t="str">
        <f>IF(G93&lt;&gt;"",G93+I93,"")</f>
        <v/>
      </c>
      <c r="L93" s="273"/>
      <c r="M93" s="122"/>
      <c r="N93" s="122"/>
      <c r="O93" s="247"/>
      <c r="P93" s="252"/>
      <c r="Q93" s="252"/>
      <c r="R93" s="252"/>
      <c r="S93" s="247"/>
      <c r="T93" s="247"/>
      <c r="U93" s="247"/>
      <c r="V93" s="247"/>
      <c r="W93" s="247"/>
      <c r="X93" s="247"/>
      <c r="Y93" s="247"/>
      <c r="Z93" s="3"/>
    </row>
    <row r="94" spans="1:26" ht="14.25" customHeight="1" x14ac:dyDescent="0.25">
      <c r="A94" s="122"/>
      <c r="B94" s="937" t="s">
        <v>450</v>
      </c>
      <c r="C94" s="775"/>
      <c r="D94" s="264" t="s">
        <v>452</v>
      </c>
      <c r="E94" s="265"/>
      <c r="F94" s="266"/>
      <c r="G94" s="941">
        <f>G90+G92</f>
        <v>0</v>
      </c>
      <c r="H94" s="942"/>
      <c r="I94" s="941">
        <f>I90+I92</f>
        <v>0</v>
      </c>
      <c r="J94" s="942"/>
      <c r="K94" s="267">
        <f>K90+K92</f>
        <v>0</v>
      </c>
      <c r="L94" s="122"/>
      <c r="M94" s="122"/>
      <c r="N94" s="122"/>
      <c r="O94" s="247"/>
      <c r="P94" s="252"/>
      <c r="Q94" s="252"/>
      <c r="R94" s="252"/>
      <c r="S94" s="247"/>
      <c r="T94" s="247"/>
      <c r="U94" s="247"/>
      <c r="V94" s="247"/>
      <c r="W94" s="247"/>
      <c r="X94" s="247"/>
      <c r="Y94" s="247"/>
      <c r="Z94" s="3"/>
    </row>
    <row r="95" spans="1:26" ht="14.25" customHeight="1" x14ac:dyDescent="0.25">
      <c r="A95" s="122"/>
      <c r="B95" s="776"/>
      <c r="C95" s="708"/>
      <c r="D95" s="269" t="s">
        <v>453</v>
      </c>
      <c r="E95" s="270"/>
      <c r="F95" s="271"/>
      <c r="G95" s="943" t="str">
        <f>IF(G91&lt;&gt;"",G91+G93,"")</f>
        <v/>
      </c>
      <c r="H95" s="871"/>
      <c r="I95" s="943" t="str">
        <f>IF(I91&lt;&gt;"",I91+I93,"")</f>
        <v/>
      </c>
      <c r="J95" s="871"/>
      <c r="K95" s="272" t="str">
        <f>IF(K91&lt;&gt;"",K91+K93,"")</f>
        <v/>
      </c>
      <c r="L95" s="273"/>
      <c r="M95" s="122"/>
      <c r="N95" s="122"/>
      <c r="O95" s="247"/>
      <c r="P95" s="252"/>
      <c r="Q95" s="252"/>
      <c r="R95" s="252"/>
      <c r="S95" s="247"/>
      <c r="T95" s="247"/>
      <c r="U95" s="247"/>
      <c r="V95" s="247"/>
      <c r="W95" s="247"/>
      <c r="X95" s="247"/>
      <c r="Y95" s="247"/>
      <c r="Z95" s="3"/>
    </row>
    <row r="96" spans="1:26" ht="14.25" customHeight="1" x14ac:dyDescent="0.25">
      <c r="A96" s="122"/>
      <c r="B96" s="122"/>
      <c r="C96" s="122"/>
      <c r="D96" s="122"/>
      <c r="E96" s="122"/>
      <c r="F96" s="122"/>
      <c r="G96" s="122"/>
      <c r="H96" s="122"/>
      <c r="I96" s="122"/>
      <c r="J96" s="122"/>
      <c r="K96" s="122"/>
      <c r="L96" s="122"/>
      <c r="M96" s="122"/>
      <c r="N96" s="247"/>
      <c r="O96" s="252"/>
      <c r="P96" s="252"/>
      <c r="Q96" s="252"/>
      <c r="R96" s="247"/>
      <c r="S96" s="247"/>
      <c r="T96" s="247"/>
      <c r="U96" s="247"/>
      <c r="V96" s="247"/>
      <c r="W96" s="247"/>
      <c r="X96" s="247"/>
      <c r="Y96" s="247"/>
      <c r="Z96" s="3"/>
    </row>
    <row r="97" spans="1:26" ht="14.25" customHeight="1" x14ac:dyDescent="0.25">
      <c r="A97" s="122"/>
      <c r="B97" s="122"/>
      <c r="C97" s="122"/>
      <c r="D97" s="122"/>
      <c r="E97" s="122"/>
      <c r="F97" s="122"/>
      <c r="G97" s="122"/>
      <c r="H97" s="122"/>
      <c r="I97" s="122"/>
      <c r="J97" s="122"/>
      <c r="K97" s="122"/>
      <c r="L97" s="122"/>
      <c r="M97" s="122"/>
      <c r="N97" s="247"/>
      <c r="O97" s="252"/>
      <c r="P97" s="252"/>
      <c r="Q97" s="252"/>
      <c r="R97" s="247"/>
      <c r="S97" s="247"/>
      <c r="T97" s="247"/>
      <c r="U97" s="247"/>
      <c r="V97" s="247"/>
      <c r="W97" s="247"/>
      <c r="X97" s="247"/>
      <c r="Y97" s="247"/>
      <c r="Z97" s="3"/>
    </row>
    <row r="98" spans="1:26" ht="14.25" customHeight="1" x14ac:dyDescent="0.25">
      <c r="A98" s="122"/>
      <c r="B98" s="960" t="s">
        <v>457</v>
      </c>
      <c r="C98" s="871"/>
      <c r="D98" s="944" t="s">
        <v>451</v>
      </c>
      <c r="E98" s="670"/>
      <c r="F98" s="944" t="s">
        <v>449</v>
      </c>
      <c r="G98" s="670"/>
      <c r="H98" s="944" t="s">
        <v>455</v>
      </c>
      <c r="I98" s="670"/>
      <c r="J98" s="122"/>
      <c r="K98" s="104"/>
      <c r="L98" s="104"/>
      <c r="M98" s="122"/>
      <c r="N98" s="247"/>
      <c r="O98" s="252"/>
      <c r="P98" s="252"/>
      <c r="Q98" s="252"/>
      <c r="R98" s="247"/>
      <c r="S98" s="247"/>
      <c r="T98" s="247"/>
      <c r="U98" s="247"/>
      <c r="V98" s="247"/>
      <c r="W98" s="247"/>
      <c r="X98" s="247"/>
      <c r="Y98" s="247"/>
      <c r="Z98" s="3"/>
    </row>
    <row r="99" spans="1:26" ht="14.25" customHeight="1" x14ac:dyDescent="0.25">
      <c r="A99" s="122"/>
      <c r="B99" s="944" t="s">
        <v>451</v>
      </c>
      <c r="C99" s="670"/>
      <c r="D99" s="957" t="s">
        <v>458</v>
      </c>
      <c r="E99" s="670"/>
      <c r="F99" s="958" t="str">
        <f>IF(G70&lt;&gt;0,((G66+I68)/K70-(G67+I69)/K71)/(1-(G67+I69)/K71),"")</f>
        <v/>
      </c>
      <c r="G99" s="670"/>
      <c r="H99" s="958" t="str">
        <f>IF(G94&lt;&gt;0,((G90+I92)/K94-(G91+I93)/K95)/(1-(G91+I93)/K95),"")</f>
        <v/>
      </c>
      <c r="I99" s="670"/>
      <c r="J99" s="122"/>
      <c r="K99" s="104"/>
      <c r="L99" s="104"/>
      <c r="M99" s="122"/>
      <c r="N99" s="247"/>
      <c r="O99" s="252"/>
      <c r="P99" s="252"/>
      <c r="Q99" s="252"/>
      <c r="R99" s="247"/>
      <c r="S99" s="247"/>
      <c r="T99" s="247"/>
      <c r="U99" s="247"/>
      <c r="V99" s="247"/>
      <c r="W99" s="247"/>
      <c r="X99" s="247"/>
      <c r="Y99" s="247"/>
      <c r="Z99" s="3"/>
    </row>
    <row r="100" spans="1:26" ht="14.25" customHeight="1" x14ac:dyDescent="0.25">
      <c r="A100" s="122"/>
      <c r="B100" s="944" t="s">
        <v>449</v>
      </c>
      <c r="C100" s="670"/>
      <c r="D100" s="958" t="str">
        <f>F99</f>
        <v/>
      </c>
      <c r="E100" s="670"/>
      <c r="F100" s="957" t="s">
        <v>458</v>
      </c>
      <c r="G100" s="670"/>
      <c r="H100" s="958" t="str">
        <f>IF(G82&lt;&gt;0,((G78+I80)/K82-(G79+I81)/K83)/(1-(G79+I81)/K83),"")</f>
        <v/>
      </c>
      <c r="I100" s="670"/>
      <c r="J100" s="122"/>
      <c r="K100" s="104"/>
      <c r="L100" s="104"/>
      <c r="M100" s="122"/>
      <c r="N100" s="247"/>
      <c r="O100" s="252"/>
      <c r="P100" s="252"/>
      <c r="Q100" s="252"/>
      <c r="R100" s="247"/>
      <c r="S100" s="247"/>
      <c r="T100" s="247"/>
      <c r="U100" s="247"/>
      <c r="V100" s="247"/>
      <c r="W100" s="247"/>
      <c r="X100" s="247"/>
      <c r="Y100" s="247"/>
      <c r="Z100" s="3"/>
    </row>
    <row r="101" spans="1:26" ht="14.25" customHeight="1" x14ac:dyDescent="0.25">
      <c r="A101" s="122"/>
      <c r="B101" s="944" t="s">
        <v>455</v>
      </c>
      <c r="C101" s="670"/>
      <c r="D101" s="958" t="str">
        <f>H99</f>
        <v/>
      </c>
      <c r="E101" s="670"/>
      <c r="F101" s="958" t="str">
        <f>H100</f>
        <v/>
      </c>
      <c r="G101" s="670"/>
      <c r="H101" s="957" t="s">
        <v>458</v>
      </c>
      <c r="I101" s="670"/>
      <c r="J101" s="122"/>
      <c r="K101" s="122"/>
      <c r="L101" s="122"/>
      <c r="M101" s="122"/>
      <c r="N101" s="247"/>
      <c r="O101" s="252"/>
      <c r="P101" s="252"/>
      <c r="Q101" s="252"/>
      <c r="R101" s="247"/>
      <c r="S101" s="247"/>
      <c r="T101" s="247"/>
      <c r="U101" s="247"/>
      <c r="V101" s="247"/>
      <c r="W101" s="247"/>
      <c r="X101" s="247"/>
      <c r="Y101" s="247"/>
      <c r="Z101" s="3"/>
    </row>
    <row r="102" spans="1:26" ht="14.25" customHeight="1" x14ac:dyDescent="0.25">
      <c r="A102" s="122"/>
      <c r="B102" s="122"/>
      <c r="C102" s="122"/>
      <c r="D102" s="122"/>
      <c r="E102" s="122"/>
      <c r="F102" s="122"/>
      <c r="G102" s="122"/>
      <c r="H102" s="122"/>
      <c r="I102" s="122"/>
      <c r="J102" s="122"/>
      <c r="K102" s="122"/>
      <c r="L102" s="122"/>
      <c r="M102" s="122"/>
      <c r="N102" s="247"/>
      <c r="O102" s="252"/>
      <c r="P102" s="252"/>
      <c r="Q102" s="252"/>
      <c r="R102" s="247"/>
      <c r="S102" s="247"/>
      <c r="T102" s="247"/>
      <c r="U102" s="247"/>
      <c r="V102" s="247"/>
      <c r="W102" s="247"/>
      <c r="X102" s="247"/>
      <c r="Y102" s="247"/>
      <c r="Z102" s="3"/>
    </row>
    <row r="103" spans="1:26" ht="14.25" customHeight="1" x14ac:dyDescent="0.25">
      <c r="A103" s="122"/>
      <c r="B103" s="122"/>
      <c r="C103" s="122"/>
      <c r="D103" s="122"/>
      <c r="E103" s="122"/>
      <c r="F103" s="122"/>
      <c r="G103" s="122"/>
      <c r="H103" s="122"/>
      <c r="I103" s="122"/>
      <c r="J103" s="122"/>
      <c r="K103" s="122"/>
      <c r="L103" s="122"/>
      <c r="M103" s="122"/>
      <c r="N103" s="247"/>
      <c r="O103" s="252"/>
      <c r="P103" s="252"/>
      <c r="Q103" s="252"/>
      <c r="R103" s="247"/>
      <c r="S103" s="247"/>
      <c r="T103" s="247"/>
      <c r="U103" s="247"/>
      <c r="V103" s="247"/>
      <c r="W103" s="247"/>
      <c r="X103" s="247"/>
      <c r="Y103" s="247"/>
      <c r="Z103" s="3"/>
    </row>
    <row r="104" spans="1:26" ht="14.25" customHeight="1" x14ac:dyDescent="0.25">
      <c r="A104" s="122"/>
      <c r="B104" s="944" t="s">
        <v>459</v>
      </c>
      <c r="C104" s="669"/>
      <c r="D104" s="669"/>
      <c r="E104" s="670"/>
      <c r="F104" s="104"/>
      <c r="G104" s="104"/>
      <c r="H104" s="104"/>
      <c r="I104" s="104"/>
      <c r="J104" s="104"/>
      <c r="K104" s="104"/>
      <c r="L104" s="104"/>
      <c r="M104" s="122"/>
      <c r="N104" s="247"/>
      <c r="O104" s="252"/>
      <c r="P104" s="252"/>
      <c r="Q104" s="252"/>
      <c r="R104" s="247"/>
      <c r="S104" s="247"/>
      <c r="T104" s="247"/>
      <c r="U104" s="247"/>
      <c r="V104" s="247"/>
      <c r="W104" s="247"/>
      <c r="X104" s="247"/>
      <c r="Y104" s="247"/>
      <c r="Z104" s="3"/>
    </row>
    <row r="105" spans="1:26" ht="14.25" customHeight="1" x14ac:dyDescent="0.25">
      <c r="A105" s="122"/>
      <c r="B105" s="275" t="s">
        <v>460</v>
      </c>
      <c r="C105" s="959" t="str">
        <f>IF(F99&lt;&gt;"",IF(F99&gt;0.7,"Good Agreement",IF(F99&lt;0.4,"Poor Agreement","Some Agreement")),"")</f>
        <v/>
      </c>
      <c r="D105" s="669"/>
      <c r="E105" s="670"/>
      <c r="F105" s="122"/>
      <c r="G105" s="122"/>
      <c r="H105" s="122"/>
      <c r="I105" s="122"/>
      <c r="J105" s="122"/>
      <c r="K105" s="122"/>
      <c r="L105" s="122"/>
      <c r="M105" s="122"/>
      <c r="N105" s="247"/>
      <c r="O105" s="252"/>
      <c r="P105" s="252"/>
      <c r="Q105" s="252"/>
      <c r="R105" s="247"/>
      <c r="S105" s="247"/>
      <c r="T105" s="247"/>
      <c r="U105" s="247"/>
      <c r="V105" s="247"/>
      <c r="W105" s="247"/>
      <c r="X105" s="247"/>
      <c r="Y105" s="247"/>
      <c r="Z105" s="3"/>
    </row>
    <row r="106" spans="1:26" ht="14.25" customHeight="1" x14ac:dyDescent="0.25">
      <c r="A106" s="122"/>
      <c r="B106" s="275" t="s">
        <v>461</v>
      </c>
      <c r="C106" s="959" t="str">
        <f>IF(H100&lt;&gt;"",IF(H99&gt;0.7,"Good Agreement",IF(H99&lt;0.4,"Poor Agreement","Some Agreement")),"")</f>
        <v/>
      </c>
      <c r="D106" s="669"/>
      <c r="E106" s="670"/>
      <c r="F106" s="122"/>
      <c r="G106" s="122"/>
      <c r="H106" s="122"/>
      <c r="I106" s="122"/>
      <c r="J106" s="122"/>
      <c r="K106" s="122"/>
      <c r="L106" s="122"/>
      <c r="M106" s="122"/>
      <c r="N106" s="247"/>
      <c r="O106" s="252"/>
      <c r="P106" s="252"/>
      <c r="Q106" s="252"/>
      <c r="R106" s="247"/>
      <c r="S106" s="247"/>
      <c r="T106" s="247"/>
      <c r="U106" s="247"/>
      <c r="V106" s="247"/>
      <c r="W106" s="247"/>
      <c r="X106" s="247"/>
      <c r="Y106" s="247"/>
      <c r="Z106" s="3"/>
    </row>
    <row r="107" spans="1:26" ht="14.25" customHeight="1" x14ac:dyDescent="0.25">
      <c r="A107" s="122"/>
      <c r="B107" s="275" t="s">
        <v>462</v>
      </c>
      <c r="C107" s="959" t="str">
        <f>IF(F101&lt;&gt;"",IF(F101&gt;0.7,"Good Agreement",IF(F101&lt;0.4,"Poor Agreement","Some Agreement")),"")</f>
        <v/>
      </c>
      <c r="D107" s="669"/>
      <c r="E107" s="670"/>
      <c r="F107" s="122"/>
      <c r="G107" s="122"/>
      <c r="H107" s="122"/>
      <c r="I107" s="122"/>
      <c r="J107" s="122"/>
      <c r="K107" s="122"/>
      <c r="L107" s="122"/>
      <c r="M107" s="122"/>
      <c r="N107" s="247"/>
      <c r="O107" s="252"/>
      <c r="P107" s="252"/>
      <c r="Q107" s="252"/>
      <c r="R107" s="247"/>
      <c r="S107" s="247"/>
      <c r="T107" s="247"/>
      <c r="U107" s="247"/>
      <c r="V107" s="247"/>
      <c r="W107" s="247"/>
      <c r="X107" s="247"/>
      <c r="Y107" s="247"/>
      <c r="Z107" s="3"/>
    </row>
    <row r="108" spans="1:26" ht="14.25" customHeight="1" x14ac:dyDescent="0.25">
      <c r="A108" s="122"/>
      <c r="B108" s="122"/>
      <c r="C108" s="122"/>
      <c r="D108" s="122"/>
      <c r="E108" s="122"/>
      <c r="F108" s="122"/>
      <c r="G108" s="122"/>
      <c r="H108" s="122"/>
      <c r="I108" s="122"/>
      <c r="J108" s="122"/>
      <c r="K108" s="122"/>
      <c r="L108" s="122"/>
      <c r="M108" s="122"/>
      <c r="N108" s="247"/>
      <c r="O108" s="252"/>
      <c r="P108" s="252"/>
      <c r="Q108" s="252"/>
      <c r="R108" s="247"/>
      <c r="S108" s="247"/>
      <c r="T108" s="247"/>
      <c r="U108" s="247"/>
      <c r="V108" s="247"/>
      <c r="W108" s="247"/>
      <c r="X108" s="247"/>
      <c r="Y108" s="247"/>
      <c r="Z108" s="3"/>
    </row>
    <row r="109" spans="1:26" ht="14.25" customHeight="1" x14ac:dyDescent="0.25">
      <c r="A109" s="122"/>
      <c r="B109" s="122"/>
      <c r="C109" s="122"/>
      <c r="D109" s="122"/>
      <c r="E109" s="122"/>
      <c r="F109" s="122"/>
      <c r="G109" s="122"/>
      <c r="H109" s="122"/>
      <c r="I109" s="122"/>
      <c r="J109" s="122"/>
      <c r="K109" s="122"/>
      <c r="L109" s="122"/>
      <c r="M109" s="122"/>
      <c r="N109" s="247"/>
      <c r="O109" s="252"/>
      <c r="P109" s="252"/>
      <c r="Q109" s="252"/>
      <c r="R109" s="247"/>
      <c r="S109" s="247"/>
      <c r="T109" s="247"/>
      <c r="U109" s="247"/>
      <c r="V109" s="247"/>
      <c r="W109" s="247"/>
      <c r="X109" s="247"/>
      <c r="Y109" s="247"/>
      <c r="Z109" s="3"/>
    </row>
    <row r="110" spans="1:26" ht="14.25" customHeight="1" x14ac:dyDescent="0.25">
      <c r="A110" s="122"/>
      <c r="B110" s="122"/>
      <c r="C110" s="122"/>
      <c r="D110" s="122"/>
      <c r="E110" s="122"/>
      <c r="F110" s="122"/>
      <c r="G110" s="122"/>
      <c r="H110" s="276"/>
      <c r="I110" s="276"/>
      <c r="J110" s="276"/>
      <c r="K110" s="276"/>
      <c r="L110" s="276"/>
      <c r="M110" s="122"/>
      <c r="N110" s="247"/>
      <c r="O110" s="252"/>
      <c r="P110" s="252"/>
      <c r="Q110" s="252"/>
      <c r="R110" s="247"/>
      <c r="S110" s="247"/>
      <c r="T110" s="247"/>
      <c r="U110" s="247"/>
      <c r="V110" s="247"/>
      <c r="W110" s="247"/>
      <c r="X110" s="247"/>
      <c r="Y110" s="247"/>
      <c r="Z110" s="3"/>
    </row>
    <row r="111" spans="1:26" ht="14.25" customHeight="1" x14ac:dyDescent="0.25">
      <c r="A111" s="122"/>
      <c r="B111" s="122"/>
      <c r="C111" s="122"/>
      <c r="D111" s="122"/>
      <c r="E111" s="122"/>
      <c r="F111" s="122"/>
      <c r="G111" s="122"/>
      <c r="H111" s="118" t="s">
        <v>463</v>
      </c>
      <c r="I111" s="118"/>
      <c r="J111" s="118"/>
      <c r="K111" s="118"/>
      <c r="L111" s="277" t="s">
        <v>2</v>
      </c>
      <c r="M111" s="122"/>
      <c r="N111" s="247"/>
      <c r="O111" s="252"/>
      <c r="P111" s="252"/>
      <c r="Q111" s="252"/>
      <c r="R111" s="247"/>
      <c r="S111" s="247"/>
      <c r="T111" s="247"/>
      <c r="U111" s="247"/>
      <c r="V111" s="247"/>
      <c r="W111" s="247"/>
      <c r="X111" s="247"/>
      <c r="Y111" s="247"/>
      <c r="Z111" s="3"/>
    </row>
    <row r="112" spans="1:26" ht="14.25" customHeight="1" x14ac:dyDescent="0.25">
      <c r="A112" s="122"/>
      <c r="B112" s="122"/>
      <c r="C112" s="122"/>
      <c r="D112" s="122"/>
      <c r="E112" s="122"/>
      <c r="F112" s="122"/>
      <c r="G112" s="122"/>
      <c r="H112" s="122"/>
      <c r="I112" s="122"/>
      <c r="J112" s="122"/>
      <c r="K112" s="122"/>
      <c r="L112" s="122"/>
      <c r="M112" s="122"/>
      <c r="N112" s="247"/>
      <c r="O112" s="252"/>
      <c r="P112" s="252"/>
      <c r="Q112" s="252"/>
      <c r="R112" s="247"/>
      <c r="S112" s="247"/>
      <c r="T112" s="247"/>
      <c r="U112" s="247"/>
      <c r="V112" s="247"/>
      <c r="W112" s="247"/>
      <c r="X112" s="247"/>
      <c r="Y112" s="247"/>
      <c r="Z112" s="3"/>
    </row>
    <row r="113" spans="1:26" ht="15.75" customHeight="1" x14ac:dyDescent="0.25">
      <c r="A113" s="122"/>
      <c r="B113" s="122"/>
      <c r="C113" s="122"/>
      <c r="D113" s="122"/>
      <c r="E113" s="122"/>
      <c r="F113" s="122"/>
      <c r="G113" s="122"/>
      <c r="H113" s="122"/>
      <c r="I113" s="122"/>
      <c r="J113" s="122"/>
      <c r="K113" s="122"/>
      <c r="L113" s="122"/>
      <c r="M113" s="122"/>
      <c r="N113" s="247"/>
      <c r="O113" s="252"/>
      <c r="P113" s="252"/>
      <c r="Q113" s="252"/>
      <c r="R113" s="247"/>
      <c r="S113" s="247"/>
      <c r="T113" s="247"/>
      <c r="U113" s="247"/>
      <c r="V113" s="247"/>
      <c r="W113" s="247"/>
      <c r="X113" s="247"/>
      <c r="Y113" s="247"/>
      <c r="Z113" s="3"/>
    </row>
    <row r="114" spans="1:26" ht="15.75" customHeight="1" x14ac:dyDescent="0.25">
      <c r="A114" s="122"/>
      <c r="B114" s="122"/>
      <c r="C114" s="122"/>
      <c r="D114" s="122"/>
      <c r="E114" s="122"/>
      <c r="F114" s="122"/>
      <c r="G114" s="122"/>
      <c r="H114" s="122"/>
      <c r="I114" s="122"/>
      <c r="J114" s="122"/>
      <c r="K114" s="122"/>
      <c r="L114" s="122"/>
      <c r="M114" s="122"/>
      <c r="N114" s="247"/>
      <c r="O114" s="252"/>
      <c r="P114" s="252"/>
      <c r="Q114" s="252"/>
      <c r="R114" s="247"/>
      <c r="S114" s="247"/>
      <c r="T114" s="247"/>
      <c r="U114" s="247"/>
      <c r="V114" s="247"/>
      <c r="W114" s="247"/>
      <c r="X114" s="247"/>
      <c r="Y114" s="247"/>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91">
    <mergeCell ref="B94:C95"/>
    <mergeCell ref="G94:H94"/>
    <mergeCell ref="I94:J94"/>
    <mergeCell ref="G95:H95"/>
    <mergeCell ref="I95:J95"/>
    <mergeCell ref="G92:H92"/>
    <mergeCell ref="B74:K74"/>
    <mergeCell ref="G76:J76"/>
    <mergeCell ref="K76:K77"/>
    <mergeCell ref="G77:H77"/>
    <mergeCell ref="I77:J77"/>
    <mergeCell ref="G88:J88"/>
    <mergeCell ref="G89:H89"/>
    <mergeCell ref="I89:J89"/>
    <mergeCell ref="G91:H91"/>
    <mergeCell ref="I91:J91"/>
    <mergeCell ref="G80:H80"/>
    <mergeCell ref="I80:J80"/>
    <mergeCell ref="G81:H81"/>
    <mergeCell ref="I81:J81"/>
    <mergeCell ref="B78:B81"/>
    <mergeCell ref="I78:J78"/>
    <mergeCell ref="C107:E107"/>
    <mergeCell ref="B99:C99"/>
    <mergeCell ref="B100:C100"/>
    <mergeCell ref="D100:E100"/>
    <mergeCell ref="F100:G100"/>
    <mergeCell ref="F101:G101"/>
    <mergeCell ref="B101:C101"/>
    <mergeCell ref="D101:E101"/>
    <mergeCell ref="H101:I101"/>
    <mergeCell ref="B104:E104"/>
    <mergeCell ref="C105:E105"/>
    <mergeCell ref="C106:E106"/>
    <mergeCell ref="B98:C98"/>
    <mergeCell ref="D98:E98"/>
    <mergeCell ref="F98:G98"/>
    <mergeCell ref="H98:I98"/>
    <mergeCell ref="D99:E99"/>
    <mergeCell ref="F99:G99"/>
    <mergeCell ref="H99:I99"/>
    <mergeCell ref="H100:I100"/>
    <mergeCell ref="G78:H78"/>
    <mergeCell ref="G79:H79"/>
    <mergeCell ref="K88:K89"/>
    <mergeCell ref="G90:H90"/>
    <mergeCell ref="I90:J90"/>
    <mergeCell ref="B86:K86"/>
    <mergeCell ref="B90:B93"/>
    <mergeCell ref="I92:J92"/>
    <mergeCell ref="G93:H93"/>
    <mergeCell ref="I93:J93"/>
    <mergeCell ref="B82:C83"/>
    <mergeCell ref="G82:H82"/>
    <mergeCell ref="I82:J82"/>
    <mergeCell ref="G83:H83"/>
    <mergeCell ref="I83:J83"/>
    <mergeCell ref="I79:J79"/>
    <mergeCell ref="K7:M7"/>
    <mergeCell ref="A9:M9"/>
    <mergeCell ref="B62:K62"/>
    <mergeCell ref="K64:K65"/>
    <mergeCell ref="G67:H67"/>
    <mergeCell ref="B66:B69"/>
    <mergeCell ref="I66:J66"/>
    <mergeCell ref="I67:J67"/>
    <mergeCell ref="I65:J65"/>
    <mergeCell ref="K5:M5"/>
    <mergeCell ref="A1:M1"/>
    <mergeCell ref="A3:D3"/>
    <mergeCell ref="E3:G3"/>
    <mergeCell ref="H3:J3"/>
    <mergeCell ref="K3:M3"/>
    <mergeCell ref="A5:D5"/>
    <mergeCell ref="E5:G5"/>
    <mergeCell ref="B70:C71"/>
    <mergeCell ref="H5:J5"/>
    <mergeCell ref="A7:D7"/>
    <mergeCell ref="E7:G7"/>
    <mergeCell ref="H7:J7"/>
    <mergeCell ref="G68:H68"/>
    <mergeCell ref="I68:J68"/>
    <mergeCell ref="G69:H69"/>
    <mergeCell ref="I69:J69"/>
    <mergeCell ref="I70:J70"/>
    <mergeCell ref="G71:H71"/>
    <mergeCell ref="I71:J71"/>
    <mergeCell ref="G66:H66"/>
    <mergeCell ref="G70:H70"/>
    <mergeCell ref="G64:J64"/>
    <mergeCell ref="G65:H65"/>
  </mergeCells>
  <printOptions horizontalCentered="1"/>
  <pageMargins left="0.25" right="0.25" top="0.75" bottom="0.75" header="0" footer="0"/>
  <pageSetup orientation="portrait" r:id="rId1"/>
  <headerFooter>
    <oddHeader>&amp;CAttribute Agreement Analysis</oddHeader>
    <oddFooter>&amp;L 1AF0003 &amp;A&amp;CFF0000Printed Copy Uncontrolled.  
&amp;RRev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P1000"/>
  <sheetViews>
    <sheetView showGridLines="0" zoomScaleNormal="100" workbookViewId="0">
      <selection activeCell="T13" sqref="T13"/>
    </sheetView>
  </sheetViews>
  <sheetFormatPr defaultColWidth="12.625" defaultRowHeight="15" customHeight="1" x14ac:dyDescent="0.2"/>
  <cols>
    <col min="1" max="1" width="5.625" customWidth="1"/>
    <col min="2" max="2" width="8.5" customWidth="1"/>
    <col min="3" max="4" width="3.375" customWidth="1"/>
    <col min="5" max="6" width="6.125" customWidth="1"/>
    <col min="7" max="7" width="7.75" customWidth="1"/>
    <col min="8" max="8" width="4.5" customWidth="1"/>
    <col min="9" max="13" width="5.625" customWidth="1"/>
    <col min="14" max="14" width="6.375" customWidth="1"/>
    <col min="15" max="16" width="4.875" customWidth="1"/>
    <col min="17" max="26" width="4.375" customWidth="1"/>
  </cols>
  <sheetData>
    <row r="1" spans="1:16" ht="7.5" customHeight="1" x14ac:dyDescent="0.25">
      <c r="A1" s="3"/>
      <c r="B1" s="3"/>
      <c r="C1" s="3"/>
      <c r="D1" s="3"/>
      <c r="E1" s="3"/>
      <c r="F1" s="3"/>
      <c r="G1" s="3"/>
      <c r="H1" s="3"/>
      <c r="I1" s="3"/>
      <c r="J1" s="3"/>
      <c r="K1" s="3"/>
      <c r="L1" s="3"/>
      <c r="M1" s="3"/>
      <c r="N1" s="3"/>
      <c r="O1" s="3"/>
      <c r="P1" s="3"/>
    </row>
    <row r="2" spans="1:16" ht="14.25" x14ac:dyDescent="0.2">
      <c r="A2" s="961" t="s">
        <v>345</v>
      </c>
      <c r="B2" s="693"/>
      <c r="C2" s="962" t="str">
        <f>IF(ISBLANK(Information!D2),"",Information!D2)</f>
        <v/>
      </c>
      <c r="D2" s="664"/>
      <c r="E2" s="664"/>
      <c r="F2" s="667"/>
      <c r="G2" s="278"/>
      <c r="H2" s="961" t="s">
        <v>464</v>
      </c>
      <c r="I2" s="693"/>
      <c r="J2" s="963" t="str">
        <f>IF(ISBLANK(Information!D19),"",Information!D19)</f>
        <v/>
      </c>
      <c r="K2" s="692"/>
      <c r="L2" s="692"/>
      <c r="M2" s="692"/>
      <c r="N2" s="692"/>
      <c r="O2" s="692"/>
      <c r="P2" s="740"/>
    </row>
    <row r="3" spans="1:16" ht="14.25" x14ac:dyDescent="0.2">
      <c r="A3" s="965" t="s">
        <v>465</v>
      </c>
      <c r="B3" s="704"/>
      <c r="C3" s="964" t="str">
        <f>IF(ISBLANK(Information!D3),"",Information!D3)</f>
        <v/>
      </c>
      <c r="D3" s="682"/>
      <c r="E3" s="682"/>
      <c r="F3" s="683"/>
      <c r="G3" s="279"/>
      <c r="H3" s="965" t="s">
        <v>466</v>
      </c>
      <c r="I3" s="704"/>
      <c r="J3" s="966" t="str">
        <f>IF(ISBLANK(Information!D18),"",Information!D18)</f>
        <v/>
      </c>
      <c r="K3" s="682"/>
      <c r="L3" s="682"/>
      <c r="M3" s="682"/>
      <c r="N3" s="682"/>
      <c r="O3" s="682"/>
      <c r="P3" s="683"/>
    </row>
    <row r="4" spans="1:16" ht="14.25" x14ac:dyDescent="0.2">
      <c r="A4" s="280"/>
      <c r="B4" s="281"/>
      <c r="C4" s="282"/>
      <c r="D4" s="282"/>
      <c r="E4" s="282"/>
      <c r="F4" s="282"/>
      <c r="G4" s="282"/>
      <c r="H4" s="282"/>
      <c r="I4" s="283"/>
      <c r="J4" s="283"/>
      <c r="K4" s="283"/>
      <c r="L4" s="283"/>
      <c r="M4" s="284"/>
      <c r="N4" s="284"/>
      <c r="O4" s="284"/>
      <c r="P4" s="285"/>
    </row>
    <row r="5" spans="1:16" ht="14.25" x14ac:dyDescent="0.2">
      <c r="A5" s="967" t="s">
        <v>467</v>
      </c>
      <c r="B5" s="672"/>
      <c r="C5" s="672"/>
      <c r="D5" s="968"/>
      <c r="E5" s="969"/>
      <c r="F5" s="672"/>
      <c r="G5" s="672"/>
      <c r="H5" s="672"/>
      <c r="I5" s="673"/>
      <c r="J5" s="286"/>
      <c r="K5" s="286"/>
      <c r="L5" s="286"/>
      <c r="M5" s="287"/>
      <c r="N5" s="288" t="s">
        <v>468</v>
      </c>
      <c r="O5" s="970" t="str">
        <f>IF(ISBLANK(Information!D20),"",Information!D20)</f>
        <v/>
      </c>
      <c r="P5" s="673"/>
    </row>
    <row r="6" spans="1:16" ht="14.25" x14ac:dyDescent="0.2">
      <c r="A6" s="288" t="s">
        <v>348</v>
      </c>
      <c r="B6" s="971"/>
      <c r="C6" s="672"/>
      <c r="D6" s="673"/>
      <c r="E6" s="287"/>
      <c r="F6" s="287"/>
      <c r="G6" s="287"/>
      <c r="H6" s="287"/>
      <c r="I6" s="972" t="s">
        <v>754</v>
      </c>
      <c r="J6" s="973"/>
      <c r="K6" s="973"/>
      <c r="L6" s="973"/>
      <c r="M6" s="973"/>
      <c r="N6" s="974"/>
      <c r="O6" s="975"/>
      <c r="P6" s="762"/>
    </row>
    <row r="7" spans="1:16" ht="14.25" x14ac:dyDescent="0.2">
      <c r="A7" s="289" t="s">
        <v>469</v>
      </c>
      <c r="B7" s="252"/>
      <c r="C7" s="252"/>
      <c r="D7" s="252"/>
      <c r="E7" s="252"/>
      <c r="F7" s="252"/>
      <c r="G7" s="252"/>
      <c r="H7" s="252"/>
      <c r="I7" s="290"/>
      <c r="J7" s="290"/>
      <c r="K7" s="290"/>
      <c r="L7" s="290"/>
      <c r="M7" s="290"/>
      <c r="N7" s="290"/>
      <c r="O7" s="252"/>
      <c r="P7" s="291"/>
    </row>
    <row r="8" spans="1:16" ht="14.25" x14ac:dyDescent="0.2">
      <c r="A8" s="980" t="s">
        <v>470</v>
      </c>
      <c r="B8" s="982" t="s">
        <v>471</v>
      </c>
      <c r="C8" s="983" t="s">
        <v>412</v>
      </c>
      <c r="D8" s="665"/>
      <c r="E8" s="984" t="s">
        <v>472</v>
      </c>
      <c r="F8" s="665"/>
      <c r="G8" s="982" t="s">
        <v>473</v>
      </c>
      <c r="H8" s="985" t="s">
        <v>474</v>
      </c>
      <c r="I8" s="986" t="s">
        <v>475</v>
      </c>
      <c r="J8" s="664"/>
      <c r="K8" s="664"/>
      <c r="L8" s="664"/>
      <c r="M8" s="664"/>
      <c r="N8" s="665"/>
      <c r="O8" s="976" t="s">
        <v>476</v>
      </c>
      <c r="P8" s="978" t="s">
        <v>477</v>
      </c>
    </row>
    <row r="9" spans="1:16" ht="14.25" x14ac:dyDescent="0.2">
      <c r="A9" s="981"/>
      <c r="B9" s="977"/>
      <c r="C9" s="292" t="s">
        <v>458</v>
      </c>
      <c r="D9" s="292" t="s">
        <v>478</v>
      </c>
      <c r="E9" s="293" t="s">
        <v>479</v>
      </c>
      <c r="F9" s="293" t="s">
        <v>480</v>
      </c>
      <c r="G9" s="977"/>
      <c r="H9" s="977"/>
      <c r="I9" s="294" t="s">
        <v>481</v>
      </c>
      <c r="J9" s="294" t="s">
        <v>482</v>
      </c>
      <c r="K9" s="294" t="s">
        <v>483</v>
      </c>
      <c r="L9" s="294" t="s">
        <v>484</v>
      </c>
      <c r="M9" s="294" t="s">
        <v>485</v>
      </c>
      <c r="N9" s="294" t="s">
        <v>486</v>
      </c>
      <c r="O9" s="977"/>
      <c r="P9" s="979"/>
    </row>
    <row r="10" spans="1:16" ht="14.25" x14ac:dyDescent="0.2">
      <c r="A10" s="295" t="s">
        <v>487</v>
      </c>
      <c r="B10" s="296">
        <v>4</v>
      </c>
      <c r="C10" s="297">
        <v>1</v>
      </c>
      <c r="D10" s="297">
        <v>1</v>
      </c>
      <c r="E10" s="298">
        <f t="shared" ref="E10:E41" si="0">IF(OR(ISBLANK(B10),ISBLANK(C10),ISBLANK(D10)),"",B10-C10)</f>
        <v>3</v>
      </c>
      <c r="F10" s="298">
        <f t="shared" ref="F10:F41" si="1">IF(OR(ISBLANK(B10),ISBLANK(C10),ISBLANK(D10)),"",B10+D10)</f>
        <v>5</v>
      </c>
      <c r="G10" s="299" t="s">
        <v>488</v>
      </c>
      <c r="H10" s="300">
        <f t="shared" ref="H10:H41" si="2">IF(ISBLANK(I10),"",1+IF(ISBLANK(J10),0,1)+IF(ISBLANK(K10),0,1)+IF(ISBLANK(L10),0,1)+IF(ISBLANK(M10),0,1)+IF(ISBLANK(N10),0,1))</f>
        <v>6</v>
      </c>
      <c r="I10" s="301">
        <v>4</v>
      </c>
      <c r="J10" s="301">
        <v>4</v>
      </c>
      <c r="K10" s="301">
        <v>4</v>
      </c>
      <c r="L10" s="301">
        <v>4</v>
      </c>
      <c r="M10" s="301">
        <v>4</v>
      </c>
      <c r="N10" s="301">
        <v>2</v>
      </c>
      <c r="O10" s="300" t="str">
        <f t="shared" ref="O10:O41" si="3">IF(AND(ISBLANK(I10),ISBLANK(J10),ISBLANK(K10),ISBLANK(L10),ISBLANK(M10),ISBLANK(N10)),"",IF(IF(ISBLANK(I10),0,IF(OR(I10&lt;E10,I10&gt;F10),1,0))+IF(ISBLANK(J10),0,IF(OR(J10&lt;E10,J10&gt;F10),1,0))+IF(ISBLANK(K10),0,IF(OR(K10&lt;E10,K10&gt;F10),1,0))+IF(ISBLANK(L10),0,IF(OR(L10&lt;E10,L10&gt;F10),1,0))+IF(ISBLANK(M10),0,IF(OR(M10&lt;E10,M10&gt;F10),1,0))+IF(ISBLANK(N10),0,IF(OR(N10&lt;E10,N10&gt;F10),1,0))&gt;0,"-","X"))</f>
        <v>-</v>
      </c>
      <c r="P10" s="302" t="str">
        <f t="shared" ref="P10:P41" si="4">IF(O10="","",IF(O10="X","-","X"))</f>
        <v>X</v>
      </c>
    </row>
    <row r="11" spans="1:16" ht="14.25" x14ac:dyDescent="0.2">
      <c r="A11" s="303"/>
      <c r="B11" s="304"/>
      <c r="C11" s="305"/>
      <c r="D11" s="305"/>
      <c r="E11" s="306" t="str">
        <f t="shared" si="0"/>
        <v/>
      </c>
      <c r="F11" s="306" t="str">
        <f t="shared" si="1"/>
        <v/>
      </c>
      <c r="G11" s="307"/>
      <c r="H11" s="308" t="str">
        <f t="shared" si="2"/>
        <v/>
      </c>
      <c r="I11" s="309"/>
      <c r="J11" s="309"/>
      <c r="K11" s="309"/>
      <c r="L11" s="309"/>
      <c r="M11" s="309"/>
      <c r="N11" s="309"/>
      <c r="O11" s="308" t="str">
        <f t="shared" si="3"/>
        <v/>
      </c>
      <c r="P11" s="310" t="str">
        <f t="shared" si="4"/>
        <v/>
      </c>
    </row>
    <row r="12" spans="1:16" ht="14.25" x14ac:dyDescent="0.2">
      <c r="A12" s="303"/>
      <c r="B12" s="304"/>
      <c r="C12" s="305"/>
      <c r="D12" s="305"/>
      <c r="E12" s="306" t="str">
        <f t="shared" si="0"/>
        <v/>
      </c>
      <c r="F12" s="306" t="str">
        <f t="shared" si="1"/>
        <v/>
      </c>
      <c r="G12" s="307"/>
      <c r="H12" s="308" t="str">
        <f t="shared" si="2"/>
        <v/>
      </c>
      <c r="I12" s="309"/>
      <c r="J12" s="309"/>
      <c r="K12" s="309"/>
      <c r="L12" s="309"/>
      <c r="M12" s="309"/>
      <c r="N12" s="309"/>
      <c r="O12" s="308" t="str">
        <f t="shared" si="3"/>
        <v/>
      </c>
      <c r="P12" s="310" t="str">
        <f t="shared" si="4"/>
        <v/>
      </c>
    </row>
    <row r="13" spans="1:16" ht="14.25" x14ac:dyDescent="0.2">
      <c r="A13" s="303"/>
      <c r="B13" s="304"/>
      <c r="C13" s="305"/>
      <c r="D13" s="305"/>
      <c r="E13" s="306" t="str">
        <f t="shared" si="0"/>
        <v/>
      </c>
      <c r="F13" s="306" t="str">
        <f t="shared" si="1"/>
        <v/>
      </c>
      <c r="G13" s="307"/>
      <c r="H13" s="308" t="str">
        <f t="shared" si="2"/>
        <v/>
      </c>
      <c r="I13" s="309"/>
      <c r="J13" s="309"/>
      <c r="K13" s="309"/>
      <c r="L13" s="309"/>
      <c r="M13" s="309"/>
      <c r="N13" s="309"/>
      <c r="O13" s="308" t="str">
        <f t="shared" si="3"/>
        <v/>
      </c>
      <c r="P13" s="310" t="str">
        <f t="shared" si="4"/>
        <v/>
      </c>
    </row>
    <row r="14" spans="1:16" ht="14.25" x14ac:dyDescent="0.2">
      <c r="A14" s="303"/>
      <c r="B14" s="304"/>
      <c r="C14" s="305"/>
      <c r="D14" s="305"/>
      <c r="E14" s="306" t="str">
        <f t="shared" si="0"/>
        <v/>
      </c>
      <c r="F14" s="306" t="str">
        <f t="shared" si="1"/>
        <v/>
      </c>
      <c r="G14" s="307"/>
      <c r="H14" s="308" t="str">
        <f t="shared" si="2"/>
        <v/>
      </c>
      <c r="I14" s="309"/>
      <c r="J14" s="309"/>
      <c r="K14" s="309"/>
      <c r="L14" s="309"/>
      <c r="M14" s="309"/>
      <c r="N14" s="309"/>
      <c r="O14" s="308" t="str">
        <f t="shared" si="3"/>
        <v/>
      </c>
      <c r="P14" s="310" t="str">
        <f t="shared" si="4"/>
        <v/>
      </c>
    </row>
    <row r="15" spans="1:16" ht="14.25" x14ac:dyDescent="0.2">
      <c r="A15" s="303"/>
      <c r="B15" s="304"/>
      <c r="C15" s="305"/>
      <c r="D15" s="305"/>
      <c r="E15" s="306" t="str">
        <f t="shared" si="0"/>
        <v/>
      </c>
      <c r="F15" s="306" t="str">
        <f t="shared" si="1"/>
        <v/>
      </c>
      <c r="G15" s="307"/>
      <c r="H15" s="308" t="str">
        <f t="shared" si="2"/>
        <v/>
      </c>
      <c r="I15" s="309"/>
      <c r="J15" s="309"/>
      <c r="K15" s="309"/>
      <c r="L15" s="309"/>
      <c r="M15" s="309"/>
      <c r="N15" s="309"/>
      <c r="O15" s="308" t="str">
        <f t="shared" si="3"/>
        <v/>
      </c>
      <c r="P15" s="310" t="str">
        <f t="shared" si="4"/>
        <v/>
      </c>
    </row>
    <row r="16" spans="1:16" ht="14.25" x14ac:dyDescent="0.2">
      <c r="A16" s="303"/>
      <c r="B16" s="304"/>
      <c r="C16" s="305"/>
      <c r="D16" s="305"/>
      <c r="E16" s="306" t="str">
        <f t="shared" si="0"/>
        <v/>
      </c>
      <c r="F16" s="306" t="str">
        <f t="shared" si="1"/>
        <v/>
      </c>
      <c r="G16" s="307"/>
      <c r="H16" s="308" t="str">
        <f t="shared" si="2"/>
        <v/>
      </c>
      <c r="I16" s="309"/>
      <c r="J16" s="309"/>
      <c r="K16" s="309"/>
      <c r="L16" s="309"/>
      <c r="M16" s="309"/>
      <c r="N16" s="309"/>
      <c r="O16" s="308" t="str">
        <f t="shared" si="3"/>
        <v/>
      </c>
      <c r="P16" s="310" t="str">
        <f t="shared" si="4"/>
        <v/>
      </c>
    </row>
    <row r="17" spans="1:16" ht="14.25" x14ac:dyDescent="0.2">
      <c r="A17" s="303"/>
      <c r="B17" s="304"/>
      <c r="C17" s="305"/>
      <c r="D17" s="305"/>
      <c r="E17" s="306" t="str">
        <f t="shared" si="0"/>
        <v/>
      </c>
      <c r="F17" s="306" t="str">
        <f t="shared" si="1"/>
        <v/>
      </c>
      <c r="G17" s="307"/>
      <c r="H17" s="308" t="str">
        <f t="shared" si="2"/>
        <v/>
      </c>
      <c r="I17" s="309"/>
      <c r="J17" s="309"/>
      <c r="K17" s="309"/>
      <c r="L17" s="309"/>
      <c r="M17" s="309"/>
      <c r="N17" s="309"/>
      <c r="O17" s="308" t="str">
        <f t="shared" si="3"/>
        <v/>
      </c>
      <c r="P17" s="310" t="str">
        <f t="shared" si="4"/>
        <v/>
      </c>
    </row>
    <row r="18" spans="1:16" ht="14.25" x14ac:dyDescent="0.2">
      <c r="A18" s="303"/>
      <c r="B18" s="304"/>
      <c r="C18" s="305"/>
      <c r="D18" s="305"/>
      <c r="E18" s="306" t="str">
        <f t="shared" si="0"/>
        <v/>
      </c>
      <c r="F18" s="306" t="str">
        <f t="shared" si="1"/>
        <v/>
      </c>
      <c r="G18" s="307"/>
      <c r="H18" s="308" t="str">
        <f t="shared" si="2"/>
        <v/>
      </c>
      <c r="I18" s="309"/>
      <c r="J18" s="309"/>
      <c r="K18" s="309"/>
      <c r="L18" s="309"/>
      <c r="M18" s="309"/>
      <c r="N18" s="309"/>
      <c r="O18" s="308" t="str">
        <f t="shared" si="3"/>
        <v/>
      </c>
      <c r="P18" s="310" t="str">
        <f t="shared" si="4"/>
        <v/>
      </c>
    </row>
    <row r="19" spans="1:16" ht="14.25" x14ac:dyDescent="0.2">
      <c r="A19" s="303"/>
      <c r="B19" s="304"/>
      <c r="C19" s="305"/>
      <c r="D19" s="305"/>
      <c r="E19" s="306" t="str">
        <f t="shared" si="0"/>
        <v/>
      </c>
      <c r="F19" s="306" t="str">
        <f t="shared" si="1"/>
        <v/>
      </c>
      <c r="G19" s="307"/>
      <c r="H19" s="308" t="str">
        <f t="shared" si="2"/>
        <v/>
      </c>
      <c r="I19" s="309"/>
      <c r="J19" s="309"/>
      <c r="K19" s="309"/>
      <c r="L19" s="309"/>
      <c r="M19" s="309"/>
      <c r="N19" s="309"/>
      <c r="O19" s="308" t="str">
        <f t="shared" si="3"/>
        <v/>
      </c>
      <c r="P19" s="310" t="str">
        <f t="shared" si="4"/>
        <v/>
      </c>
    </row>
    <row r="20" spans="1:16" ht="14.25" x14ac:dyDescent="0.2">
      <c r="A20" s="303"/>
      <c r="B20" s="304"/>
      <c r="C20" s="305"/>
      <c r="D20" s="305"/>
      <c r="E20" s="306" t="str">
        <f t="shared" si="0"/>
        <v/>
      </c>
      <c r="F20" s="306" t="str">
        <f t="shared" si="1"/>
        <v/>
      </c>
      <c r="G20" s="307"/>
      <c r="H20" s="308" t="str">
        <f t="shared" si="2"/>
        <v/>
      </c>
      <c r="I20" s="309"/>
      <c r="J20" s="309"/>
      <c r="K20" s="309"/>
      <c r="L20" s="309"/>
      <c r="M20" s="309"/>
      <c r="N20" s="309"/>
      <c r="O20" s="308" t="str">
        <f t="shared" si="3"/>
        <v/>
      </c>
      <c r="P20" s="310" t="str">
        <f t="shared" si="4"/>
        <v/>
      </c>
    </row>
    <row r="21" spans="1:16" ht="15.75" customHeight="1" x14ac:dyDescent="0.2">
      <c r="A21" s="303"/>
      <c r="B21" s="304"/>
      <c r="C21" s="305"/>
      <c r="D21" s="305"/>
      <c r="E21" s="306" t="str">
        <f t="shared" si="0"/>
        <v/>
      </c>
      <c r="F21" s="306" t="str">
        <f t="shared" si="1"/>
        <v/>
      </c>
      <c r="G21" s="307"/>
      <c r="H21" s="308" t="str">
        <f t="shared" si="2"/>
        <v/>
      </c>
      <c r="I21" s="309"/>
      <c r="J21" s="309"/>
      <c r="K21" s="309"/>
      <c r="L21" s="309"/>
      <c r="M21" s="309"/>
      <c r="N21" s="309"/>
      <c r="O21" s="308" t="str">
        <f t="shared" si="3"/>
        <v/>
      </c>
      <c r="P21" s="310" t="str">
        <f t="shared" si="4"/>
        <v/>
      </c>
    </row>
    <row r="22" spans="1:16" ht="15.75" customHeight="1" x14ac:dyDescent="0.2">
      <c r="A22" s="303"/>
      <c r="B22" s="304"/>
      <c r="C22" s="305"/>
      <c r="D22" s="305"/>
      <c r="E22" s="306" t="str">
        <f t="shared" si="0"/>
        <v/>
      </c>
      <c r="F22" s="306" t="str">
        <f t="shared" si="1"/>
        <v/>
      </c>
      <c r="G22" s="307"/>
      <c r="H22" s="308" t="str">
        <f t="shared" si="2"/>
        <v/>
      </c>
      <c r="I22" s="309"/>
      <c r="J22" s="309"/>
      <c r="K22" s="309"/>
      <c r="L22" s="309"/>
      <c r="M22" s="309"/>
      <c r="N22" s="309"/>
      <c r="O22" s="308" t="str">
        <f t="shared" si="3"/>
        <v/>
      </c>
      <c r="P22" s="310" t="str">
        <f t="shared" si="4"/>
        <v/>
      </c>
    </row>
    <row r="23" spans="1:16" ht="15.75" customHeight="1" x14ac:dyDescent="0.2">
      <c r="A23" s="303"/>
      <c r="B23" s="304"/>
      <c r="C23" s="305"/>
      <c r="D23" s="305"/>
      <c r="E23" s="306" t="str">
        <f t="shared" si="0"/>
        <v/>
      </c>
      <c r="F23" s="306" t="str">
        <f t="shared" si="1"/>
        <v/>
      </c>
      <c r="G23" s="307"/>
      <c r="H23" s="308" t="str">
        <f t="shared" si="2"/>
        <v/>
      </c>
      <c r="I23" s="309"/>
      <c r="J23" s="309"/>
      <c r="K23" s="309"/>
      <c r="L23" s="309"/>
      <c r="M23" s="309"/>
      <c r="N23" s="309"/>
      <c r="O23" s="308" t="str">
        <f t="shared" si="3"/>
        <v/>
      </c>
      <c r="P23" s="310" t="str">
        <f t="shared" si="4"/>
        <v/>
      </c>
    </row>
    <row r="24" spans="1:16" ht="15.75" customHeight="1" x14ac:dyDescent="0.2">
      <c r="A24" s="303"/>
      <c r="B24" s="304"/>
      <c r="C24" s="305"/>
      <c r="D24" s="305"/>
      <c r="E24" s="306" t="str">
        <f t="shared" si="0"/>
        <v/>
      </c>
      <c r="F24" s="306" t="str">
        <f t="shared" si="1"/>
        <v/>
      </c>
      <c r="G24" s="307"/>
      <c r="H24" s="308" t="str">
        <f t="shared" si="2"/>
        <v/>
      </c>
      <c r="I24" s="309"/>
      <c r="J24" s="309"/>
      <c r="K24" s="309"/>
      <c r="L24" s="309"/>
      <c r="M24" s="309"/>
      <c r="N24" s="309"/>
      <c r="O24" s="308" t="str">
        <f t="shared" si="3"/>
        <v/>
      </c>
      <c r="P24" s="310" t="str">
        <f t="shared" si="4"/>
        <v/>
      </c>
    </row>
    <row r="25" spans="1:16" ht="15.75" customHeight="1" x14ac:dyDescent="0.2">
      <c r="A25" s="303"/>
      <c r="B25" s="304"/>
      <c r="C25" s="305"/>
      <c r="D25" s="305"/>
      <c r="E25" s="306" t="str">
        <f t="shared" si="0"/>
        <v/>
      </c>
      <c r="F25" s="306" t="str">
        <f t="shared" si="1"/>
        <v/>
      </c>
      <c r="G25" s="307"/>
      <c r="H25" s="308" t="str">
        <f t="shared" si="2"/>
        <v/>
      </c>
      <c r="I25" s="309"/>
      <c r="J25" s="309"/>
      <c r="K25" s="309"/>
      <c r="L25" s="309"/>
      <c r="M25" s="309"/>
      <c r="N25" s="309"/>
      <c r="O25" s="308" t="str">
        <f t="shared" si="3"/>
        <v/>
      </c>
      <c r="P25" s="310" t="str">
        <f t="shared" si="4"/>
        <v/>
      </c>
    </row>
    <row r="26" spans="1:16" ht="15.75" customHeight="1" x14ac:dyDescent="0.2">
      <c r="A26" s="303"/>
      <c r="B26" s="304"/>
      <c r="C26" s="305"/>
      <c r="D26" s="305"/>
      <c r="E26" s="306" t="str">
        <f t="shared" si="0"/>
        <v/>
      </c>
      <c r="F26" s="306" t="str">
        <f t="shared" si="1"/>
        <v/>
      </c>
      <c r="G26" s="307"/>
      <c r="H26" s="308" t="str">
        <f t="shared" si="2"/>
        <v/>
      </c>
      <c r="I26" s="309"/>
      <c r="J26" s="309"/>
      <c r="K26" s="309"/>
      <c r="L26" s="309"/>
      <c r="M26" s="309"/>
      <c r="N26" s="309"/>
      <c r="O26" s="308" t="str">
        <f t="shared" si="3"/>
        <v/>
      </c>
      <c r="P26" s="310" t="str">
        <f t="shared" si="4"/>
        <v/>
      </c>
    </row>
    <row r="27" spans="1:16" ht="15.75" customHeight="1" x14ac:dyDescent="0.2">
      <c r="A27" s="303"/>
      <c r="B27" s="304"/>
      <c r="C27" s="305"/>
      <c r="D27" s="305"/>
      <c r="E27" s="306" t="str">
        <f t="shared" si="0"/>
        <v/>
      </c>
      <c r="F27" s="306" t="str">
        <f t="shared" si="1"/>
        <v/>
      </c>
      <c r="G27" s="307"/>
      <c r="H27" s="308" t="str">
        <f t="shared" si="2"/>
        <v/>
      </c>
      <c r="I27" s="309"/>
      <c r="J27" s="309"/>
      <c r="K27" s="309"/>
      <c r="L27" s="309"/>
      <c r="M27" s="309"/>
      <c r="N27" s="309"/>
      <c r="O27" s="308" t="str">
        <f t="shared" si="3"/>
        <v/>
      </c>
      <c r="P27" s="310" t="str">
        <f t="shared" si="4"/>
        <v/>
      </c>
    </row>
    <row r="28" spans="1:16" ht="15.75" customHeight="1" x14ac:dyDescent="0.2">
      <c r="A28" s="303"/>
      <c r="B28" s="304"/>
      <c r="C28" s="305"/>
      <c r="D28" s="305"/>
      <c r="E28" s="306" t="str">
        <f t="shared" si="0"/>
        <v/>
      </c>
      <c r="F28" s="306" t="str">
        <f t="shared" si="1"/>
        <v/>
      </c>
      <c r="G28" s="307"/>
      <c r="H28" s="308" t="str">
        <f t="shared" si="2"/>
        <v/>
      </c>
      <c r="I28" s="309"/>
      <c r="J28" s="309"/>
      <c r="K28" s="309"/>
      <c r="L28" s="309"/>
      <c r="M28" s="309"/>
      <c r="N28" s="309"/>
      <c r="O28" s="308" t="str">
        <f t="shared" si="3"/>
        <v/>
      </c>
      <c r="P28" s="310" t="str">
        <f t="shared" si="4"/>
        <v/>
      </c>
    </row>
    <row r="29" spans="1:16" ht="15.75" customHeight="1" x14ac:dyDescent="0.2">
      <c r="A29" s="303"/>
      <c r="B29" s="304"/>
      <c r="C29" s="305"/>
      <c r="D29" s="305"/>
      <c r="E29" s="306" t="str">
        <f t="shared" si="0"/>
        <v/>
      </c>
      <c r="F29" s="306" t="str">
        <f t="shared" si="1"/>
        <v/>
      </c>
      <c r="G29" s="307"/>
      <c r="H29" s="308" t="str">
        <f t="shared" si="2"/>
        <v/>
      </c>
      <c r="I29" s="309"/>
      <c r="J29" s="309"/>
      <c r="K29" s="309"/>
      <c r="L29" s="309"/>
      <c r="M29" s="309"/>
      <c r="N29" s="309"/>
      <c r="O29" s="308" t="str">
        <f t="shared" si="3"/>
        <v/>
      </c>
      <c r="P29" s="310" t="str">
        <f t="shared" si="4"/>
        <v/>
      </c>
    </row>
    <row r="30" spans="1:16" ht="15.75" customHeight="1" x14ac:dyDescent="0.2">
      <c r="A30" s="303"/>
      <c r="B30" s="304"/>
      <c r="C30" s="305"/>
      <c r="D30" s="305"/>
      <c r="E30" s="306" t="str">
        <f t="shared" si="0"/>
        <v/>
      </c>
      <c r="F30" s="306" t="str">
        <f t="shared" si="1"/>
        <v/>
      </c>
      <c r="G30" s="307"/>
      <c r="H30" s="308" t="str">
        <f t="shared" si="2"/>
        <v/>
      </c>
      <c r="I30" s="309"/>
      <c r="J30" s="309"/>
      <c r="K30" s="309"/>
      <c r="L30" s="309"/>
      <c r="M30" s="309"/>
      <c r="N30" s="309"/>
      <c r="O30" s="308" t="str">
        <f t="shared" si="3"/>
        <v/>
      </c>
      <c r="P30" s="310" t="str">
        <f t="shared" si="4"/>
        <v/>
      </c>
    </row>
    <row r="31" spans="1:16" ht="15.75" customHeight="1" x14ac:dyDescent="0.2">
      <c r="A31" s="303"/>
      <c r="B31" s="304"/>
      <c r="C31" s="305"/>
      <c r="D31" s="305"/>
      <c r="E31" s="306" t="str">
        <f t="shared" si="0"/>
        <v/>
      </c>
      <c r="F31" s="306" t="str">
        <f t="shared" si="1"/>
        <v/>
      </c>
      <c r="G31" s="307"/>
      <c r="H31" s="308" t="str">
        <f t="shared" si="2"/>
        <v/>
      </c>
      <c r="I31" s="309"/>
      <c r="J31" s="309"/>
      <c r="K31" s="309"/>
      <c r="L31" s="309"/>
      <c r="M31" s="309"/>
      <c r="N31" s="309"/>
      <c r="O31" s="308" t="str">
        <f t="shared" si="3"/>
        <v/>
      </c>
      <c r="P31" s="310" t="str">
        <f t="shared" si="4"/>
        <v/>
      </c>
    </row>
    <row r="32" spans="1:16" ht="15.75" customHeight="1" x14ac:dyDescent="0.2">
      <c r="A32" s="303"/>
      <c r="B32" s="304"/>
      <c r="C32" s="305"/>
      <c r="D32" s="305"/>
      <c r="E32" s="306" t="str">
        <f t="shared" si="0"/>
        <v/>
      </c>
      <c r="F32" s="306" t="str">
        <f t="shared" si="1"/>
        <v/>
      </c>
      <c r="G32" s="307"/>
      <c r="H32" s="308" t="str">
        <f t="shared" si="2"/>
        <v/>
      </c>
      <c r="I32" s="309"/>
      <c r="J32" s="309"/>
      <c r="K32" s="309"/>
      <c r="L32" s="309"/>
      <c r="M32" s="309"/>
      <c r="N32" s="309"/>
      <c r="O32" s="308" t="str">
        <f t="shared" si="3"/>
        <v/>
      </c>
      <c r="P32" s="310" t="str">
        <f t="shared" si="4"/>
        <v/>
      </c>
    </row>
    <row r="33" spans="1:16" ht="15.75" customHeight="1" x14ac:dyDescent="0.2">
      <c r="A33" s="303"/>
      <c r="B33" s="304"/>
      <c r="C33" s="305"/>
      <c r="D33" s="305"/>
      <c r="E33" s="306" t="str">
        <f t="shared" si="0"/>
        <v/>
      </c>
      <c r="F33" s="306" t="str">
        <f t="shared" si="1"/>
        <v/>
      </c>
      <c r="G33" s="307"/>
      <c r="H33" s="308" t="str">
        <f t="shared" si="2"/>
        <v/>
      </c>
      <c r="I33" s="309"/>
      <c r="J33" s="309"/>
      <c r="K33" s="309"/>
      <c r="L33" s="309"/>
      <c r="M33" s="309"/>
      <c r="N33" s="309"/>
      <c r="O33" s="308" t="str">
        <f t="shared" si="3"/>
        <v/>
      </c>
      <c r="P33" s="310" t="str">
        <f t="shared" si="4"/>
        <v/>
      </c>
    </row>
    <row r="34" spans="1:16" ht="15.75" customHeight="1" x14ac:dyDescent="0.2">
      <c r="A34" s="303"/>
      <c r="B34" s="304"/>
      <c r="C34" s="305"/>
      <c r="D34" s="305"/>
      <c r="E34" s="306" t="str">
        <f t="shared" si="0"/>
        <v/>
      </c>
      <c r="F34" s="306" t="str">
        <f t="shared" si="1"/>
        <v/>
      </c>
      <c r="G34" s="307"/>
      <c r="H34" s="308" t="str">
        <f t="shared" si="2"/>
        <v/>
      </c>
      <c r="I34" s="309"/>
      <c r="J34" s="309"/>
      <c r="K34" s="309"/>
      <c r="L34" s="309"/>
      <c r="M34" s="309"/>
      <c r="N34" s="309"/>
      <c r="O34" s="308" t="str">
        <f t="shared" si="3"/>
        <v/>
      </c>
      <c r="P34" s="310" t="str">
        <f t="shared" si="4"/>
        <v/>
      </c>
    </row>
    <row r="35" spans="1:16" ht="15.75" customHeight="1" x14ac:dyDescent="0.2">
      <c r="A35" s="303"/>
      <c r="B35" s="304"/>
      <c r="C35" s="305"/>
      <c r="D35" s="305"/>
      <c r="E35" s="306" t="str">
        <f t="shared" si="0"/>
        <v/>
      </c>
      <c r="F35" s="306" t="str">
        <f t="shared" si="1"/>
        <v/>
      </c>
      <c r="G35" s="307"/>
      <c r="H35" s="308" t="str">
        <f t="shared" si="2"/>
        <v/>
      </c>
      <c r="I35" s="309"/>
      <c r="J35" s="309"/>
      <c r="K35" s="309"/>
      <c r="L35" s="309"/>
      <c r="M35" s="309"/>
      <c r="N35" s="309"/>
      <c r="O35" s="308" t="str">
        <f t="shared" si="3"/>
        <v/>
      </c>
      <c r="P35" s="310" t="str">
        <f t="shared" si="4"/>
        <v/>
      </c>
    </row>
    <row r="36" spans="1:16" ht="15.75" customHeight="1" x14ac:dyDescent="0.2">
      <c r="A36" s="303"/>
      <c r="B36" s="304"/>
      <c r="C36" s="305"/>
      <c r="D36" s="305"/>
      <c r="E36" s="306" t="str">
        <f t="shared" si="0"/>
        <v/>
      </c>
      <c r="F36" s="306" t="str">
        <f t="shared" si="1"/>
        <v/>
      </c>
      <c r="G36" s="307"/>
      <c r="H36" s="308" t="str">
        <f t="shared" si="2"/>
        <v/>
      </c>
      <c r="I36" s="309"/>
      <c r="J36" s="309"/>
      <c r="K36" s="309"/>
      <c r="L36" s="309"/>
      <c r="M36" s="309"/>
      <c r="N36" s="309"/>
      <c r="O36" s="308" t="str">
        <f t="shared" si="3"/>
        <v/>
      </c>
      <c r="P36" s="310" t="str">
        <f t="shared" si="4"/>
        <v/>
      </c>
    </row>
    <row r="37" spans="1:16" ht="15.75" customHeight="1" x14ac:dyDescent="0.2">
      <c r="A37" s="303"/>
      <c r="B37" s="304"/>
      <c r="C37" s="305"/>
      <c r="D37" s="305"/>
      <c r="E37" s="306" t="str">
        <f t="shared" si="0"/>
        <v/>
      </c>
      <c r="F37" s="306" t="str">
        <f t="shared" si="1"/>
        <v/>
      </c>
      <c r="G37" s="307"/>
      <c r="H37" s="308" t="str">
        <f t="shared" si="2"/>
        <v/>
      </c>
      <c r="I37" s="309"/>
      <c r="J37" s="309"/>
      <c r="K37" s="309"/>
      <c r="L37" s="309"/>
      <c r="M37" s="309"/>
      <c r="N37" s="309"/>
      <c r="O37" s="308" t="str">
        <f t="shared" si="3"/>
        <v/>
      </c>
      <c r="P37" s="310" t="str">
        <f t="shared" si="4"/>
        <v/>
      </c>
    </row>
    <row r="38" spans="1:16" ht="15.75" customHeight="1" x14ac:dyDescent="0.2">
      <c r="A38" s="303"/>
      <c r="B38" s="304"/>
      <c r="C38" s="305"/>
      <c r="D38" s="305"/>
      <c r="E38" s="306" t="str">
        <f t="shared" si="0"/>
        <v/>
      </c>
      <c r="F38" s="306" t="str">
        <f t="shared" si="1"/>
        <v/>
      </c>
      <c r="G38" s="307"/>
      <c r="H38" s="308" t="str">
        <f t="shared" si="2"/>
        <v/>
      </c>
      <c r="I38" s="309"/>
      <c r="J38" s="309"/>
      <c r="K38" s="309"/>
      <c r="L38" s="309"/>
      <c r="M38" s="309"/>
      <c r="N38" s="309"/>
      <c r="O38" s="308" t="str">
        <f t="shared" si="3"/>
        <v/>
      </c>
      <c r="P38" s="310" t="str">
        <f t="shared" si="4"/>
        <v/>
      </c>
    </row>
    <row r="39" spans="1:16" ht="15.75" customHeight="1" x14ac:dyDescent="0.2">
      <c r="A39" s="303"/>
      <c r="B39" s="304"/>
      <c r="C39" s="305"/>
      <c r="D39" s="305"/>
      <c r="E39" s="306" t="str">
        <f t="shared" si="0"/>
        <v/>
      </c>
      <c r="F39" s="306" t="str">
        <f t="shared" si="1"/>
        <v/>
      </c>
      <c r="G39" s="307"/>
      <c r="H39" s="308" t="str">
        <f t="shared" si="2"/>
        <v/>
      </c>
      <c r="I39" s="309"/>
      <c r="J39" s="309"/>
      <c r="K39" s="309"/>
      <c r="L39" s="309"/>
      <c r="M39" s="309"/>
      <c r="N39" s="309"/>
      <c r="O39" s="308" t="str">
        <f t="shared" si="3"/>
        <v/>
      </c>
      <c r="P39" s="310" t="str">
        <f t="shared" si="4"/>
        <v/>
      </c>
    </row>
    <row r="40" spans="1:16" ht="15.75" customHeight="1" x14ac:dyDescent="0.2">
      <c r="A40" s="303"/>
      <c r="B40" s="304"/>
      <c r="C40" s="305"/>
      <c r="D40" s="305"/>
      <c r="E40" s="306" t="str">
        <f t="shared" si="0"/>
        <v/>
      </c>
      <c r="F40" s="306" t="str">
        <f t="shared" si="1"/>
        <v/>
      </c>
      <c r="G40" s="307"/>
      <c r="H40" s="308" t="str">
        <f t="shared" si="2"/>
        <v/>
      </c>
      <c r="I40" s="309"/>
      <c r="J40" s="309"/>
      <c r="K40" s="309"/>
      <c r="L40" s="309"/>
      <c r="M40" s="309"/>
      <c r="N40" s="309"/>
      <c r="O40" s="308" t="str">
        <f t="shared" si="3"/>
        <v/>
      </c>
      <c r="P40" s="310" t="str">
        <f t="shared" si="4"/>
        <v/>
      </c>
    </row>
    <row r="41" spans="1:16" ht="15.75" customHeight="1" x14ac:dyDescent="0.2">
      <c r="A41" s="311"/>
      <c r="B41" s="312"/>
      <c r="C41" s="313"/>
      <c r="D41" s="313"/>
      <c r="E41" s="306" t="str">
        <f t="shared" si="0"/>
        <v/>
      </c>
      <c r="F41" s="306" t="str">
        <f t="shared" si="1"/>
        <v/>
      </c>
      <c r="G41" s="314"/>
      <c r="H41" s="308" t="str">
        <f t="shared" si="2"/>
        <v/>
      </c>
      <c r="I41" s="309"/>
      <c r="J41" s="309"/>
      <c r="K41" s="309"/>
      <c r="L41" s="309"/>
      <c r="M41" s="309"/>
      <c r="N41" s="309"/>
      <c r="O41" s="308" t="str">
        <f t="shared" si="3"/>
        <v/>
      </c>
      <c r="P41" s="310" t="str">
        <f t="shared" si="4"/>
        <v/>
      </c>
    </row>
    <row r="42" spans="1:16" ht="15.75" customHeight="1" x14ac:dyDescent="0.25">
      <c r="A42" s="988" t="s">
        <v>489</v>
      </c>
      <c r="B42" s="660"/>
      <c r="C42" s="660"/>
      <c r="D42" s="661"/>
      <c r="E42" s="3"/>
      <c r="F42" s="989" t="s">
        <v>490</v>
      </c>
      <c r="G42" s="703"/>
      <c r="H42" s="703"/>
      <c r="I42" s="703"/>
      <c r="J42" s="703"/>
      <c r="K42" s="703"/>
      <c r="L42" s="703"/>
      <c r="M42" s="703"/>
      <c r="N42" s="703"/>
      <c r="O42" s="703"/>
      <c r="P42" s="948"/>
    </row>
    <row r="43" spans="1:16" ht="15.75" customHeight="1" x14ac:dyDescent="0.2">
      <c r="A43" s="14"/>
      <c r="B43" s="14"/>
      <c r="C43" s="14"/>
      <c r="D43" s="14"/>
      <c r="E43" s="258"/>
      <c r="F43" s="258"/>
      <c r="G43" s="258"/>
      <c r="H43" s="14"/>
      <c r="I43" s="258"/>
      <c r="J43" s="258"/>
      <c r="K43" s="258"/>
      <c r="L43" s="258"/>
      <c r="M43" s="14"/>
      <c r="N43" s="14"/>
      <c r="O43" s="14"/>
      <c r="P43" s="14"/>
    </row>
    <row r="44" spans="1:16" ht="15.75" customHeight="1" x14ac:dyDescent="0.2">
      <c r="A44" s="14"/>
      <c r="B44" s="990" t="s">
        <v>491</v>
      </c>
      <c r="C44" s="787"/>
      <c r="D44" s="315"/>
      <c r="E44" s="991" t="s">
        <v>492</v>
      </c>
      <c r="F44" s="786"/>
      <c r="G44" s="787"/>
      <c r="H44" s="991" t="s">
        <v>493</v>
      </c>
      <c r="I44" s="786"/>
      <c r="J44" s="786"/>
      <c r="K44" s="786"/>
      <c r="L44" s="786"/>
      <c r="M44" s="787"/>
      <c r="N44" s="991" t="s">
        <v>494</v>
      </c>
      <c r="O44" s="942"/>
      <c r="P44" s="14"/>
    </row>
    <row r="45" spans="1:16" ht="15.75" customHeight="1" x14ac:dyDescent="0.2">
      <c r="A45" s="14"/>
      <c r="B45" s="992"/>
      <c r="C45" s="950"/>
      <c r="D45" s="316"/>
      <c r="E45" s="987"/>
      <c r="F45" s="870"/>
      <c r="G45" s="950"/>
      <c r="H45" s="987"/>
      <c r="I45" s="870"/>
      <c r="J45" s="870"/>
      <c r="K45" s="870"/>
      <c r="L45" s="870"/>
      <c r="M45" s="950"/>
      <c r="N45" s="993"/>
      <c r="O45" s="871"/>
      <c r="P45" s="14"/>
    </row>
    <row r="46" spans="1:16" ht="15.75" customHeight="1" x14ac:dyDescent="0.25">
      <c r="A46" s="3"/>
      <c r="B46" s="3"/>
      <c r="C46" s="3"/>
      <c r="D46" s="3"/>
      <c r="E46" s="3"/>
      <c r="F46" s="3"/>
      <c r="G46" s="3"/>
      <c r="H46" s="3"/>
      <c r="I46" s="3"/>
      <c r="J46" s="3"/>
      <c r="K46" s="3"/>
      <c r="L46" s="3"/>
      <c r="M46" s="3"/>
      <c r="N46" s="3"/>
      <c r="O46" s="3"/>
      <c r="P46" s="3"/>
    </row>
    <row r="47" spans="1:16" ht="15.75" customHeight="1" x14ac:dyDescent="0.25">
      <c r="A47" s="3"/>
      <c r="B47" s="3"/>
      <c r="C47" s="3"/>
      <c r="D47" s="3"/>
      <c r="E47" s="3"/>
      <c r="F47" s="3"/>
      <c r="G47" s="3"/>
      <c r="H47" s="3"/>
      <c r="I47" s="3"/>
      <c r="J47" s="3"/>
      <c r="K47" s="3"/>
      <c r="L47" s="3"/>
      <c r="M47" s="3"/>
      <c r="N47" s="3"/>
      <c r="O47" s="3"/>
      <c r="P47" s="3"/>
    </row>
    <row r="48" spans="1:16" ht="15.75" customHeight="1" x14ac:dyDescent="0.25">
      <c r="J48" s="3"/>
      <c r="K48" s="3"/>
      <c r="L48" s="3"/>
    </row>
    <row r="49" spans="10:12" ht="15.75" customHeight="1" x14ac:dyDescent="0.25">
      <c r="J49" s="3"/>
      <c r="K49" s="3"/>
      <c r="L49" s="3"/>
    </row>
    <row r="50" spans="10:12" ht="15.75" customHeight="1" x14ac:dyDescent="0.25">
      <c r="J50" s="3"/>
      <c r="K50" s="3"/>
      <c r="L50" s="3"/>
    </row>
    <row r="51" spans="10:12" ht="15.75" customHeight="1" x14ac:dyDescent="0.25">
      <c r="J51" s="3"/>
      <c r="K51" s="3"/>
      <c r="L51" s="3"/>
    </row>
    <row r="52" spans="10:12" ht="15.75" customHeight="1" x14ac:dyDescent="0.25">
      <c r="J52" s="3"/>
      <c r="K52" s="3"/>
      <c r="L52" s="3"/>
    </row>
    <row r="53" spans="10:12" ht="15.75" customHeight="1" x14ac:dyDescent="0.25">
      <c r="J53" s="3"/>
      <c r="K53" s="3"/>
      <c r="L53" s="3"/>
    </row>
    <row r="54" spans="10:12" ht="15.75" customHeight="1" x14ac:dyDescent="0.25">
      <c r="J54" s="3"/>
      <c r="K54" s="3"/>
      <c r="L54" s="3"/>
    </row>
    <row r="55" spans="10:12" ht="15.75" customHeight="1" x14ac:dyDescent="0.25">
      <c r="J55" s="3"/>
      <c r="K55" s="3"/>
      <c r="L55" s="3"/>
    </row>
    <row r="56" spans="10:12" ht="15.75" customHeight="1" x14ac:dyDescent="0.25">
      <c r="J56" s="3"/>
      <c r="K56" s="3"/>
      <c r="L56" s="3"/>
    </row>
    <row r="57" spans="10:12" ht="15.75" customHeight="1" x14ac:dyDescent="0.25">
      <c r="J57" s="3"/>
      <c r="K57" s="3"/>
      <c r="L57" s="3"/>
    </row>
    <row r="58" spans="10:12" ht="15.75" customHeight="1" x14ac:dyDescent="0.25">
      <c r="J58" s="3"/>
      <c r="K58" s="3"/>
      <c r="L58" s="3"/>
    </row>
    <row r="59" spans="10:12" ht="15.75" customHeight="1" x14ac:dyDescent="0.25">
      <c r="J59" s="3"/>
      <c r="K59" s="3"/>
      <c r="L59" s="3"/>
    </row>
    <row r="60" spans="10:12" ht="15.75" customHeight="1" x14ac:dyDescent="0.25">
      <c r="J60" s="3"/>
      <c r="K60" s="3"/>
      <c r="L60" s="3"/>
    </row>
    <row r="61" spans="10:12" ht="15.75" customHeight="1" x14ac:dyDescent="0.25">
      <c r="J61" s="3"/>
      <c r="K61" s="3"/>
      <c r="L61" s="3"/>
    </row>
    <row r="62" spans="10:12" ht="15.75" customHeight="1" x14ac:dyDescent="0.25">
      <c r="J62" s="3"/>
      <c r="K62" s="3"/>
      <c r="L62" s="3"/>
    </row>
    <row r="63" spans="10:12" ht="15.75" customHeight="1" x14ac:dyDescent="0.25">
      <c r="J63" s="3"/>
      <c r="K63" s="3"/>
      <c r="L63" s="3"/>
    </row>
    <row r="64" spans="10:12" ht="15.75" customHeight="1" x14ac:dyDescent="0.25">
      <c r="J64" s="3"/>
      <c r="K64" s="3"/>
      <c r="L64" s="3"/>
    </row>
    <row r="65" spans="10:12" ht="15.75" customHeight="1" x14ac:dyDescent="0.25">
      <c r="J65" s="3"/>
      <c r="K65" s="3"/>
      <c r="L65" s="3"/>
    </row>
    <row r="66" spans="10:12" ht="15.75" customHeight="1" x14ac:dyDescent="0.25">
      <c r="J66" s="3"/>
      <c r="K66" s="3"/>
      <c r="L66" s="3"/>
    </row>
    <row r="67" spans="10:12" ht="15.75" customHeight="1" x14ac:dyDescent="0.25">
      <c r="J67" s="3"/>
      <c r="K67" s="3"/>
      <c r="L67" s="3"/>
    </row>
    <row r="68" spans="10:12" ht="15.75" customHeight="1" x14ac:dyDescent="0.25">
      <c r="J68" s="3"/>
      <c r="K68" s="3"/>
      <c r="L68" s="3"/>
    </row>
    <row r="69" spans="10:12" ht="15.75" customHeight="1" x14ac:dyDescent="0.25">
      <c r="J69" s="3"/>
      <c r="K69" s="3"/>
      <c r="L69" s="3"/>
    </row>
    <row r="70" spans="10:12" ht="15.75" customHeight="1" x14ac:dyDescent="0.25">
      <c r="J70" s="3"/>
      <c r="K70" s="3"/>
      <c r="L70" s="3"/>
    </row>
    <row r="71" spans="10:12" ht="15.75" customHeight="1" x14ac:dyDescent="0.25">
      <c r="J71" s="3"/>
      <c r="K71" s="3"/>
      <c r="L71" s="3"/>
    </row>
    <row r="72" spans="10:12" ht="15.75" customHeight="1" x14ac:dyDescent="0.25">
      <c r="J72" s="3"/>
      <c r="K72" s="3"/>
      <c r="L72" s="3"/>
    </row>
    <row r="73" spans="10:12" ht="15.75" customHeight="1" x14ac:dyDescent="0.25">
      <c r="J73" s="3"/>
      <c r="K73" s="3"/>
      <c r="L73" s="3"/>
    </row>
    <row r="74" spans="10:12" ht="15.75" customHeight="1" x14ac:dyDescent="0.25">
      <c r="J74" s="3"/>
      <c r="K74" s="3"/>
      <c r="L74" s="3"/>
    </row>
    <row r="75" spans="10:12" ht="15.75" customHeight="1" x14ac:dyDescent="0.25">
      <c r="J75" s="3"/>
      <c r="K75" s="3"/>
      <c r="L75" s="3"/>
    </row>
    <row r="76" spans="10:12" ht="15.75" customHeight="1" x14ac:dyDescent="0.25">
      <c r="J76" s="3"/>
      <c r="K76" s="3"/>
      <c r="L76" s="3"/>
    </row>
    <row r="77" spans="10:12" ht="15.75" customHeight="1" x14ac:dyDescent="0.25">
      <c r="J77" s="3"/>
      <c r="K77" s="3"/>
      <c r="L77" s="3"/>
    </row>
    <row r="78" spans="10:12" ht="15.75" customHeight="1" x14ac:dyDescent="0.25">
      <c r="J78" s="3"/>
      <c r="K78" s="3"/>
      <c r="L78" s="3"/>
    </row>
    <row r="79" spans="10:12" ht="15.75" customHeight="1" x14ac:dyDescent="0.25">
      <c r="J79" s="3"/>
      <c r="K79" s="3"/>
      <c r="L79" s="3"/>
    </row>
    <row r="80" spans="10:12" ht="15.75" customHeight="1" x14ac:dyDescent="0.25">
      <c r="J80" s="3"/>
      <c r="K80" s="3"/>
      <c r="L80" s="3"/>
    </row>
    <row r="81" spans="10:12" ht="15.75" customHeight="1" x14ac:dyDescent="0.25">
      <c r="J81" s="3"/>
      <c r="K81" s="3"/>
      <c r="L81" s="3"/>
    </row>
    <row r="82" spans="10:12" ht="15.75" customHeight="1" x14ac:dyDescent="0.25">
      <c r="J82" s="3"/>
      <c r="K82" s="3"/>
      <c r="L82" s="3"/>
    </row>
    <row r="83" spans="10:12" ht="15.75" customHeight="1" x14ac:dyDescent="0.25">
      <c r="J83" s="3"/>
      <c r="K83" s="3"/>
      <c r="L83" s="3"/>
    </row>
    <row r="84" spans="10:12" ht="15.75" customHeight="1" x14ac:dyDescent="0.25">
      <c r="J84" s="3"/>
      <c r="K84" s="3"/>
      <c r="L84" s="3"/>
    </row>
    <row r="85" spans="10:12" ht="15.75" customHeight="1" x14ac:dyDescent="0.25">
      <c r="J85" s="3"/>
      <c r="K85" s="3"/>
      <c r="L85" s="3"/>
    </row>
    <row r="86" spans="10:12" ht="15.75" customHeight="1" x14ac:dyDescent="0.25">
      <c r="J86" s="3"/>
      <c r="K86" s="3"/>
      <c r="L86" s="3"/>
    </row>
    <row r="87" spans="10:12" ht="15.75" customHeight="1" x14ac:dyDescent="0.25">
      <c r="J87" s="3"/>
      <c r="K87" s="3"/>
      <c r="L87" s="3"/>
    </row>
    <row r="88" spans="10:12" ht="15.75" customHeight="1" x14ac:dyDescent="0.25">
      <c r="J88" s="3"/>
      <c r="K88" s="3"/>
      <c r="L88" s="3"/>
    </row>
    <row r="89" spans="10:12" ht="15.75" customHeight="1" x14ac:dyDescent="0.25">
      <c r="J89" s="3"/>
      <c r="K89" s="3"/>
      <c r="L89" s="3"/>
    </row>
    <row r="90" spans="10:12" ht="15.75" customHeight="1" x14ac:dyDescent="0.25">
      <c r="J90" s="3"/>
      <c r="K90" s="3"/>
      <c r="L90" s="3"/>
    </row>
    <row r="91" spans="10:12" ht="15.75" customHeight="1" x14ac:dyDescent="0.25">
      <c r="J91" s="3"/>
      <c r="K91" s="3"/>
      <c r="L91" s="3"/>
    </row>
    <row r="92" spans="10:12" ht="15.75" customHeight="1" x14ac:dyDescent="0.25">
      <c r="J92" s="3"/>
      <c r="K92" s="3"/>
      <c r="L92" s="3"/>
    </row>
    <row r="93" spans="10:12" ht="15.75" customHeight="1" x14ac:dyDescent="0.25">
      <c r="J93" s="3"/>
      <c r="K93" s="3"/>
      <c r="L93" s="3"/>
    </row>
    <row r="94" spans="10:12" ht="15.75" customHeight="1" x14ac:dyDescent="0.25">
      <c r="J94" s="3"/>
      <c r="K94" s="3"/>
      <c r="L94" s="3"/>
    </row>
    <row r="95" spans="10:12" ht="15.75" customHeight="1" x14ac:dyDescent="0.25">
      <c r="J95" s="3"/>
      <c r="K95" s="3"/>
      <c r="L95" s="3"/>
    </row>
    <row r="96" spans="10:12" ht="15.75" customHeight="1" x14ac:dyDescent="0.25">
      <c r="J96" s="3"/>
      <c r="K96" s="3"/>
      <c r="L96" s="3"/>
    </row>
    <row r="97" spans="10:12" ht="15.75" customHeight="1" x14ac:dyDescent="0.25">
      <c r="J97" s="3"/>
      <c r="K97" s="3"/>
      <c r="L97" s="3"/>
    </row>
    <row r="98" spans="10:12" ht="15.75" customHeight="1" x14ac:dyDescent="0.25">
      <c r="J98" s="3"/>
      <c r="K98" s="3"/>
      <c r="L98" s="3"/>
    </row>
    <row r="99" spans="10:12" ht="15.75" customHeight="1" x14ac:dyDescent="0.25">
      <c r="J99" s="3"/>
      <c r="K99" s="3"/>
      <c r="L99" s="3"/>
    </row>
    <row r="100" spans="10:12" ht="15.75" customHeight="1" x14ac:dyDescent="0.25">
      <c r="J100" s="3"/>
      <c r="K100" s="3"/>
      <c r="L100" s="3"/>
    </row>
    <row r="101" spans="10:12" ht="15.75" customHeight="1" x14ac:dyDescent="0.25">
      <c r="J101" s="3"/>
      <c r="K101" s="3"/>
      <c r="L101" s="3"/>
    </row>
    <row r="102" spans="10:12" ht="15.75" customHeight="1" x14ac:dyDescent="0.25">
      <c r="J102" s="3"/>
      <c r="K102" s="3"/>
      <c r="L102" s="3"/>
    </row>
    <row r="103" spans="10:12" ht="15.75" customHeight="1" x14ac:dyDescent="0.25">
      <c r="J103" s="3"/>
      <c r="K103" s="3"/>
      <c r="L103" s="3"/>
    </row>
    <row r="104" spans="10:12" ht="15.75" customHeight="1" x14ac:dyDescent="0.25">
      <c r="J104" s="3"/>
      <c r="K104" s="3"/>
      <c r="L104" s="3"/>
    </row>
    <row r="105" spans="10:12" ht="15.75" customHeight="1" x14ac:dyDescent="0.25">
      <c r="J105" s="3"/>
      <c r="K105" s="3"/>
      <c r="L105" s="3"/>
    </row>
    <row r="106" spans="10:12" ht="15.75" customHeight="1" x14ac:dyDescent="0.25">
      <c r="J106" s="3"/>
      <c r="K106" s="3"/>
      <c r="L106" s="3"/>
    </row>
    <row r="107" spans="10:12" ht="15.75" customHeight="1" x14ac:dyDescent="0.25">
      <c r="J107" s="3"/>
      <c r="K107" s="3"/>
      <c r="L107" s="3"/>
    </row>
    <row r="108" spans="10:12" ht="15.75" customHeight="1" x14ac:dyDescent="0.25">
      <c r="J108" s="3"/>
      <c r="K108" s="3"/>
      <c r="L108" s="3"/>
    </row>
    <row r="109" spans="10:12" ht="15.75" customHeight="1" x14ac:dyDescent="0.25">
      <c r="J109" s="3"/>
      <c r="K109" s="3"/>
      <c r="L109" s="3"/>
    </row>
    <row r="110" spans="10:12" ht="15.75" customHeight="1" x14ac:dyDescent="0.25">
      <c r="J110" s="3"/>
      <c r="K110" s="3"/>
      <c r="L110" s="3"/>
    </row>
    <row r="111" spans="10:12" ht="15.75" customHeight="1" x14ac:dyDescent="0.25">
      <c r="J111" s="3"/>
      <c r="K111" s="3"/>
      <c r="L111" s="3"/>
    </row>
    <row r="112" spans="10:12" ht="15.75" customHeight="1" x14ac:dyDescent="0.25">
      <c r="J112" s="3"/>
      <c r="K112" s="3"/>
      <c r="L112" s="3"/>
    </row>
    <row r="113" spans="10:12" ht="15.75" customHeight="1" x14ac:dyDescent="0.25">
      <c r="J113" s="3"/>
      <c r="K113" s="3"/>
      <c r="L113" s="3"/>
    </row>
    <row r="114" spans="10:12" ht="15.75" customHeight="1" x14ac:dyDescent="0.25">
      <c r="J114" s="3"/>
      <c r="K114" s="3"/>
      <c r="L114" s="3"/>
    </row>
    <row r="115" spans="10:12" ht="15.75" customHeight="1" x14ac:dyDescent="0.25">
      <c r="J115" s="3"/>
      <c r="K115" s="3"/>
      <c r="L115" s="3"/>
    </row>
    <row r="116" spans="10:12" ht="15.75" customHeight="1" x14ac:dyDescent="0.25">
      <c r="J116" s="3"/>
      <c r="K116" s="3"/>
      <c r="L116" s="3"/>
    </row>
    <row r="117" spans="10:12" ht="15.75" customHeight="1" x14ac:dyDescent="0.25">
      <c r="J117" s="3"/>
      <c r="K117" s="3"/>
      <c r="L117" s="3"/>
    </row>
    <row r="118" spans="10:12" ht="15.75" customHeight="1" x14ac:dyDescent="0.25">
      <c r="J118" s="3"/>
      <c r="K118" s="3"/>
      <c r="L118" s="3"/>
    </row>
    <row r="119" spans="10:12" ht="15.75" customHeight="1" x14ac:dyDescent="0.25">
      <c r="J119" s="3"/>
      <c r="K119" s="3"/>
      <c r="L119" s="3"/>
    </row>
    <row r="120" spans="10:12" ht="15.75" customHeight="1" x14ac:dyDescent="0.25">
      <c r="J120" s="3"/>
      <c r="K120" s="3"/>
      <c r="L120" s="3"/>
    </row>
    <row r="121" spans="10:12" ht="15.75" customHeight="1" x14ac:dyDescent="0.25">
      <c r="J121" s="3"/>
      <c r="K121" s="3"/>
      <c r="L121" s="3"/>
    </row>
    <row r="122" spans="10:12" ht="15.75" customHeight="1" x14ac:dyDescent="0.25">
      <c r="J122" s="3"/>
      <c r="K122" s="3"/>
      <c r="L122" s="3"/>
    </row>
    <row r="123" spans="10:12" ht="15.75" customHeight="1" x14ac:dyDescent="0.25">
      <c r="J123" s="3"/>
      <c r="K123" s="3"/>
      <c r="L123" s="3"/>
    </row>
    <row r="124" spans="10:12" ht="15.75" customHeight="1" x14ac:dyDescent="0.25">
      <c r="J124" s="3"/>
      <c r="K124" s="3"/>
      <c r="L124" s="3"/>
    </row>
    <row r="125" spans="10:12" ht="15.75" customHeight="1" x14ac:dyDescent="0.25">
      <c r="J125" s="3"/>
      <c r="K125" s="3"/>
      <c r="L125" s="3"/>
    </row>
    <row r="126" spans="10:12" ht="15.75" customHeight="1" x14ac:dyDescent="0.25">
      <c r="J126" s="3"/>
      <c r="K126" s="3"/>
      <c r="L126" s="3"/>
    </row>
    <row r="127" spans="10:12" ht="15.75" customHeight="1" x14ac:dyDescent="0.25">
      <c r="J127" s="3"/>
      <c r="K127" s="3"/>
      <c r="L127" s="3"/>
    </row>
    <row r="128" spans="10:12" ht="15.75" customHeight="1" x14ac:dyDescent="0.25">
      <c r="J128" s="3"/>
      <c r="K128" s="3"/>
      <c r="L128" s="3"/>
    </row>
    <row r="129" spans="10:12" ht="15.75" customHeight="1" x14ac:dyDescent="0.25">
      <c r="J129" s="3"/>
      <c r="K129" s="3"/>
      <c r="L129" s="3"/>
    </row>
    <row r="130" spans="10:12" ht="15.75" customHeight="1" x14ac:dyDescent="0.25">
      <c r="J130" s="3"/>
      <c r="K130" s="3"/>
      <c r="L130" s="3"/>
    </row>
    <row r="131" spans="10:12" ht="15.75" customHeight="1" x14ac:dyDescent="0.25">
      <c r="J131" s="3"/>
      <c r="K131" s="3"/>
      <c r="L131" s="3"/>
    </row>
    <row r="132" spans="10:12" ht="15.75" customHeight="1" x14ac:dyDescent="0.25">
      <c r="J132" s="3"/>
      <c r="K132" s="3"/>
      <c r="L132" s="3"/>
    </row>
    <row r="133" spans="10:12" ht="15.75" customHeight="1" x14ac:dyDescent="0.25">
      <c r="J133" s="3"/>
      <c r="K133" s="3"/>
      <c r="L133" s="3"/>
    </row>
    <row r="134" spans="10:12" ht="15.75" customHeight="1" x14ac:dyDescent="0.25">
      <c r="J134" s="3"/>
      <c r="K134" s="3"/>
      <c r="L134" s="3"/>
    </row>
    <row r="135" spans="10:12" ht="15.75" customHeight="1" x14ac:dyDescent="0.25">
      <c r="J135" s="3"/>
      <c r="K135" s="3"/>
      <c r="L135" s="3"/>
    </row>
    <row r="136" spans="10:12" ht="15.75" customHeight="1" x14ac:dyDescent="0.25">
      <c r="J136" s="3"/>
      <c r="K136" s="3"/>
      <c r="L136" s="3"/>
    </row>
    <row r="137" spans="10:12" ht="15.75" customHeight="1" x14ac:dyDescent="0.25">
      <c r="J137" s="3"/>
      <c r="K137" s="3"/>
      <c r="L137" s="3"/>
    </row>
    <row r="138" spans="10:12" ht="15.75" customHeight="1" x14ac:dyDescent="0.25">
      <c r="J138" s="3"/>
      <c r="K138" s="3"/>
      <c r="L138" s="3"/>
    </row>
    <row r="139" spans="10:12" ht="15.75" customHeight="1" x14ac:dyDescent="0.25">
      <c r="J139" s="3"/>
      <c r="K139" s="3"/>
      <c r="L139" s="3"/>
    </row>
    <row r="140" spans="10:12" ht="15.75" customHeight="1" x14ac:dyDescent="0.25">
      <c r="J140" s="3"/>
      <c r="K140" s="3"/>
      <c r="L140" s="3"/>
    </row>
    <row r="141" spans="10:12" ht="15.75" customHeight="1" x14ac:dyDescent="0.25">
      <c r="J141" s="3"/>
      <c r="K141" s="3"/>
      <c r="L141" s="3"/>
    </row>
    <row r="142" spans="10:12" ht="15.75" customHeight="1" x14ac:dyDescent="0.25">
      <c r="J142" s="3"/>
      <c r="K142" s="3"/>
      <c r="L142" s="3"/>
    </row>
    <row r="143" spans="10:12" ht="15.75" customHeight="1" x14ac:dyDescent="0.25">
      <c r="J143" s="3"/>
      <c r="K143" s="3"/>
      <c r="L143" s="3"/>
    </row>
    <row r="144" spans="10:12" ht="15.75" customHeight="1" x14ac:dyDescent="0.25">
      <c r="J144" s="3"/>
      <c r="K144" s="3"/>
      <c r="L144" s="3"/>
    </row>
    <row r="145" spans="10:12" ht="15.75" customHeight="1" x14ac:dyDescent="0.25">
      <c r="J145" s="3"/>
      <c r="K145" s="3"/>
      <c r="L145" s="3"/>
    </row>
    <row r="146" spans="10:12" ht="15.75" customHeight="1" x14ac:dyDescent="0.25">
      <c r="J146" s="3"/>
      <c r="K146" s="3"/>
      <c r="L146" s="3"/>
    </row>
    <row r="147" spans="10:12" ht="15.75" customHeight="1" x14ac:dyDescent="0.25">
      <c r="J147" s="3"/>
      <c r="K147" s="3"/>
      <c r="L147" s="3"/>
    </row>
    <row r="148" spans="10:12" ht="15.75" customHeight="1" x14ac:dyDescent="0.25">
      <c r="J148" s="3"/>
      <c r="K148" s="3"/>
      <c r="L148" s="3"/>
    </row>
    <row r="149" spans="10:12" ht="15.75" customHeight="1" x14ac:dyDescent="0.25">
      <c r="J149" s="3"/>
      <c r="K149" s="3"/>
      <c r="L149" s="3"/>
    </row>
    <row r="150" spans="10:12" ht="15.75" customHeight="1" x14ac:dyDescent="0.25">
      <c r="J150" s="3"/>
      <c r="K150" s="3"/>
      <c r="L150" s="3"/>
    </row>
    <row r="151" spans="10:12" ht="15.75" customHeight="1" x14ac:dyDescent="0.25">
      <c r="J151" s="3"/>
      <c r="K151" s="3"/>
      <c r="L151" s="3"/>
    </row>
    <row r="152" spans="10:12" ht="15.75" customHeight="1" x14ac:dyDescent="0.25">
      <c r="J152" s="3"/>
      <c r="K152" s="3"/>
      <c r="L152" s="3"/>
    </row>
    <row r="153" spans="10:12" ht="15.75" customHeight="1" x14ac:dyDescent="0.25">
      <c r="J153" s="3"/>
      <c r="K153" s="3"/>
      <c r="L153" s="3"/>
    </row>
    <row r="154" spans="10:12" ht="15.75" customHeight="1" x14ac:dyDescent="0.25">
      <c r="J154" s="3"/>
      <c r="K154" s="3"/>
      <c r="L154" s="3"/>
    </row>
    <row r="155" spans="10:12" ht="15.75" customHeight="1" x14ac:dyDescent="0.25">
      <c r="J155" s="3"/>
      <c r="K155" s="3"/>
      <c r="L155" s="3"/>
    </row>
    <row r="156" spans="10:12" ht="15.75" customHeight="1" x14ac:dyDescent="0.25">
      <c r="J156" s="3"/>
      <c r="K156" s="3"/>
      <c r="L156" s="3"/>
    </row>
    <row r="157" spans="10:12" ht="15.75" customHeight="1" x14ac:dyDescent="0.25">
      <c r="J157" s="3"/>
      <c r="K157" s="3"/>
      <c r="L157" s="3"/>
    </row>
    <row r="158" spans="10:12" ht="15.75" customHeight="1" x14ac:dyDescent="0.25">
      <c r="J158" s="3"/>
      <c r="K158" s="3"/>
      <c r="L158" s="3"/>
    </row>
    <row r="159" spans="10:12" ht="15.75" customHeight="1" x14ac:dyDescent="0.25">
      <c r="J159" s="3"/>
      <c r="K159" s="3"/>
      <c r="L159" s="3"/>
    </row>
    <row r="160" spans="10:12" ht="15.75" customHeight="1" x14ac:dyDescent="0.25">
      <c r="J160" s="3"/>
      <c r="K160" s="3"/>
      <c r="L160" s="3"/>
    </row>
    <row r="161" spans="10:12" ht="15.75" customHeight="1" x14ac:dyDescent="0.25">
      <c r="J161" s="3"/>
      <c r="K161" s="3"/>
      <c r="L161" s="3"/>
    </row>
    <row r="162" spans="10:12" ht="15.75" customHeight="1" x14ac:dyDescent="0.25">
      <c r="J162" s="3"/>
      <c r="K162" s="3"/>
      <c r="L162" s="3"/>
    </row>
    <row r="163" spans="10:12" ht="15.75" customHeight="1" x14ac:dyDescent="0.25">
      <c r="J163" s="3"/>
      <c r="K163" s="3"/>
      <c r="L163" s="3"/>
    </row>
    <row r="164" spans="10:12" ht="15.75" customHeight="1" x14ac:dyDescent="0.25">
      <c r="J164" s="3"/>
      <c r="K164" s="3"/>
      <c r="L164" s="3"/>
    </row>
    <row r="165" spans="10:12" ht="15.75" customHeight="1" x14ac:dyDescent="0.25">
      <c r="J165" s="3"/>
      <c r="K165" s="3"/>
      <c r="L165" s="3"/>
    </row>
    <row r="166" spans="10:12" ht="15.75" customHeight="1" x14ac:dyDescent="0.25">
      <c r="J166" s="3"/>
      <c r="K166" s="3"/>
      <c r="L166" s="3"/>
    </row>
    <row r="167" spans="10:12" ht="15.75" customHeight="1" x14ac:dyDescent="0.25">
      <c r="J167" s="3"/>
      <c r="K167" s="3"/>
      <c r="L167" s="3"/>
    </row>
    <row r="168" spans="10:12" ht="15.75" customHeight="1" x14ac:dyDescent="0.25">
      <c r="J168" s="3"/>
      <c r="K168" s="3"/>
      <c r="L168" s="3"/>
    </row>
    <row r="169" spans="10:12" ht="15.75" customHeight="1" x14ac:dyDescent="0.25">
      <c r="J169" s="3"/>
      <c r="K169" s="3"/>
      <c r="L169" s="3"/>
    </row>
    <row r="170" spans="10:12" ht="15.75" customHeight="1" x14ac:dyDescent="0.25">
      <c r="J170" s="3"/>
      <c r="K170" s="3"/>
      <c r="L170" s="3"/>
    </row>
    <row r="171" spans="10:12" ht="15.75" customHeight="1" x14ac:dyDescent="0.25">
      <c r="J171" s="3"/>
      <c r="K171" s="3"/>
      <c r="L171" s="3"/>
    </row>
    <row r="172" spans="10:12" ht="15.75" customHeight="1" x14ac:dyDescent="0.25">
      <c r="J172" s="3"/>
      <c r="K172" s="3"/>
      <c r="L172" s="3"/>
    </row>
    <row r="173" spans="10:12" ht="15.75" customHeight="1" x14ac:dyDescent="0.25">
      <c r="J173" s="3"/>
      <c r="K173" s="3"/>
      <c r="L173" s="3"/>
    </row>
    <row r="174" spans="10:12" ht="15.75" customHeight="1" x14ac:dyDescent="0.25">
      <c r="J174" s="3"/>
      <c r="K174" s="3"/>
      <c r="L174" s="3"/>
    </row>
    <row r="175" spans="10:12" ht="15.75" customHeight="1" x14ac:dyDescent="0.25">
      <c r="J175" s="3"/>
      <c r="K175" s="3"/>
      <c r="L175" s="3"/>
    </row>
    <row r="176" spans="10:12" ht="15.75" customHeight="1" x14ac:dyDescent="0.25">
      <c r="J176" s="3"/>
      <c r="K176" s="3"/>
      <c r="L176" s="3"/>
    </row>
    <row r="177" spans="10:12" ht="15.75" customHeight="1" x14ac:dyDescent="0.25">
      <c r="J177" s="3"/>
      <c r="K177" s="3"/>
      <c r="L177" s="3"/>
    </row>
    <row r="178" spans="10:12" ht="15.75" customHeight="1" x14ac:dyDescent="0.25">
      <c r="J178" s="3"/>
      <c r="K178" s="3"/>
      <c r="L178" s="3"/>
    </row>
    <row r="179" spans="10:12" ht="15.75" customHeight="1" x14ac:dyDescent="0.25">
      <c r="J179" s="3"/>
      <c r="K179" s="3"/>
      <c r="L179" s="3"/>
    </row>
    <row r="180" spans="10:12" ht="15.75" customHeight="1" x14ac:dyDescent="0.25">
      <c r="J180" s="3"/>
      <c r="K180" s="3"/>
      <c r="L180" s="3"/>
    </row>
    <row r="181" spans="10:12" ht="15.75" customHeight="1" x14ac:dyDescent="0.25">
      <c r="J181" s="3"/>
      <c r="K181" s="3"/>
      <c r="L181" s="3"/>
    </row>
    <row r="182" spans="10:12" ht="15.75" customHeight="1" x14ac:dyDescent="0.25">
      <c r="J182" s="3"/>
      <c r="K182" s="3"/>
      <c r="L182" s="3"/>
    </row>
    <row r="183" spans="10:12" ht="15.75" customHeight="1" x14ac:dyDescent="0.25">
      <c r="J183" s="3"/>
      <c r="K183" s="3"/>
      <c r="L183" s="3"/>
    </row>
    <row r="184" spans="10:12" ht="15.75" customHeight="1" x14ac:dyDescent="0.25">
      <c r="J184" s="3"/>
      <c r="K184" s="3"/>
      <c r="L184" s="3"/>
    </row>
    <row r="185" spans="10:12" ht="15.75" customHeight="1" x14ac:dyDescent="0.25">
      <c r="J185" s="3"/>
      <c r="K185" s="3"/>
      <c r="L185" s="3"/>
    </row>
    <row r="186" spans="10:12" ht="15.75" customHeight="1" x14ac:dyDescent="0.25">
      <c r="J186" s="3"/>
      <c r="K186" s="3"/>
      <c r="L186" s="3"/>
    </row>
    <row r="187" spans="10:12" ht="15.75" customHeight="1" x14ac:dyDescent="0.25">
      <c r="J187" s="3"/>
      <c r="K187" s="3"/>
      <c r="L187" s="3"/>
    </row>
    <row r="188" spans="10:12" ht="15.75" customHeight="1" x14ac:dyDescent="0.25">
      <c r="J188" s="3"/>
      <c r="K188" s="3"/>
      <c r="L188" s="3"/>
    </row>
    <row r="189" spans="10:12" ht="15.75" customHeight="1" x14ac:dyDescent="0.25">
      <c r="J189" s="3"/>
      <c r="K189" s="3"/>
      <c r="L189" s="3"/>
    </row>
    <row r="190" spans="10:12" ht="15.75" customHeight="1" x14ac:dyDescent="0.25">
      <c r="J190" s="3"/>
      <c r="K190" s="3"/>
      <c r="L190" s="3"/>
    </row>
    <row r="191" spans="10:12" ht="15.75" customHeight="1" x14ac:dyDescent="0.25">
      <c r="J191" s="3"/>
      <c r="K191" s="3"/>
      <c r="L191" s="3"/>
    </row>
    <row r="192" spans="10:12" ht="15.75" customHeight="1" x14ac:dyDescent="0.25">
      <c r="J192" s="3"/>
      <c r="K192" s="3"/>
      <c r="L192" s="3"/>
    </row>
    <row r="193" spans="10:12" ht="15.75" customHeight="1" x14ac:dyDescent="0.25">
      <c r="J193" s="3"/>
      <c r="K193" s="3"/>
      <c r="L193" s="3"/>
    </row>
    <row r="194" spans="10:12" ht="15.75" customHeight="1" x14ac:dyDescent="0.25">
      <c r="J194" s="3"/>
      <c r="K194" s="3"/>
      <c r="L194" s="3"/>
    </row>
    <row r="195" spans="10:12" ht="15.75" customHeight="1" x14ac:dyDescent="0.25">
      <c r="J195" s="3"/>
      <c r="K195" s="3"/>
      <c r="L195" s="3"/>
    </row>
    <row r="196" spans="10:12" ht="15.75" customHeight="1" x14ac:dyDescent="0.25">
      <c r="J196" s="3"/>
      <c r="K196" s="3"/>
      <c r="L196" s="3"/>
    </row>
    <row r="197" spans="10:12" ht="15.75" customHeight="1" x14ac:dyDescent="0.25">
      <c r="J197" s="3"/>
      <c r="K197" s="3"/>
      <c r="L197" s="3"/>
    </row>
    <row r="198" spans="10:12" ht="15.75" customHeight="1" x14ac:dyDescent="0.25">
      <c r="J198" s="3"/>
      <c r="K198" s="3"/>
      <c r="L198" s="3"/>
    </row>
    <row r="199" spans="10:12" ht="15.75" customHeight="1" x14ac:dyDescent="0.25">
      <c r="J199" s="3"/>
      <c r="K199" s="3"/>
      <c r="L199" s="3"/>
    </row>
    <row r="200" spans="10:12" ht="15.75" customHeight="1" x14ac:dyDescent="0.25">
      <c r="J200" s="3"/>
      <c r="K200" s="3"/>
      <c r="L200" s="3"/>
    </row>
    <row r="201" spans="10:12" ht="15.75" customHeight="1" x14ac:dyDescent="0.25">
      <c r="J201" s="3"/>
      <c r="K201" s="3"/>
      <c r="L201" s="3"/>
    </row>
    <row r="202" spans="10:12" ht="15.75" customHeight="1" x14ac:dyDescent="0.25">
      <c r="J202" s="3"/>
      <c r="K202" s="3"/>
      <c r="L202" s="3"/>
    </row>
    <row r="203" spans="10:12" ht="15.75" customHeight="1" x14ac:dyDescent="0.25">
      <c r="J203" s="3"/>
      <c r="K203" s="3"/>
      <c r="L203" s="3"/>
    </row>
    <row r="204" spans="10:12" ht="15.75" customHeight="1" x14ac:dyDescent="0.25">
      <c r="J204" s="3"/>
      <c r="K204" s="3"/>
      <c r="L204" s="3"/>
    </row>
    <row r="205" spans="10:12" ht="15.75" customHeight="1" x14ac:dyDescent="0.25">
      <c r="J205" s="3"/>
      <c r="K205" s="3"/>
      <c r="L205" s="3"/>
    </row>
    <row r="206" spans="10:12" ht="15.75" customHeight="1" x14ac:dyDescent="0.25">
      <c r="J206" s="3"/>
      <c r="K206" s="3"/>
      <c r="L206" s="3"/>
    </row>
    <row r="207" spans="10:12" ht="15.75" customHeight="1" x14ac:dyDescent="0.25">
      <c r="J207" s="3"/>
      <c r="K207" s="3"/>
      <c r="L207" s="3"/>
    </row>
    <row r="208" spans="10:12" ht="15.75" customHeight="1" x14ac:dyDescent="0.25">
      <c r="J208" s="3"/>
      <c r="K208" s="3"/>
      <c r="L208" s="3"/>
    </row>
    <row r="209" spans="10:12" ht="15.75" customHeight="1" x14ac:dyDescent="0.25">
      <c r="J209" s="3"/>
      <c r="K209" s="3"/>
      <c r="L209" s="3"/>
    </row>
    <row r="210" spans="10:12" ht="15.75" customHeight="1" x14ac:dyDescent="0.25">
      <c r="J210" s="3"/>
      <c r="K210" s="3"/>
      <c r="L210" s="3"/>
    </row>
    <row r="211" spans="10:12" ht="15.75" customHeight="1" x14ac:dyDescent="0.25">
      <c r="J211" s="3"/>
      <c r="K211" s="3"/>
      <c r="L211" s="3"/>
    </row>
    <row r="212" spans="10:12" ht="15.75" customHeight="1" x14ac:dyDescent="0.25">
      <c r="J212" s="3"/>
      <c r="K212" s="3"/>
      <c r="L212" s="3"/>
    </row>
    <row r="213" spans="10:12" ht="15.75" customHeight="1" x14ac:dyDescent="0.25">
      <c r="J213" s="3"/>
      <c r="K213" s="3"/>
      <c r="L213" s="3"/>
    </row>
    <row r="214" spans="10:12" ht="15.75" customHeight="1" x14ac:dyDescent="0.25">
      <c r="J214" s="3"/>
      <c r="K214" s="3"/>
      <c r="L214" s="3"/>
    </row>
    <row r="215" spans="10:12" ht="15.75" customHeight="1" x14ac:dyDescent="0.25">
      <c r="J215" s="3"/>
      <c r="K215" s="3"/>
      <c r="L215" s="3"/>
    </row>
    <row r="216" spans="10:12" ht="15.75" customHeight="1" x14ac:dyDescent="0.25">
      <c r="J216" s="3"/>
      <c r="K216" s="3"/>
      <c r="L216" s="3"/>
    </row>
    <row r="217" spans="10:12" ht="15.75" customHeight="1" x14ac:dyDescent="0.25">
      <c r="J217" s="3"/>
      <c r="K217" s="3"/>
      <c r="L217" s="3"/>
    </row>
    <row r="218" spans="10:12" ht="15.75" customHeight="1" x14ac:dyDescent="0.25">
      <c r="J218" s="3"/>
      <c r="K218" s="3"/>
      <c r="L218" s="3"/>
    </row>
    <row r="219" spans="10:12" ht="15.75" customHeight="1" x14ac:dyDescent="0.25">
      <c r="J219" s="3"/>
      <c r="K219" s="3"/>
      <c r="L219" s="3"/>
    </row>
    <row r="220" spans="10:12" ht="15.75" customHeight="1" x14ac:dyDescent="0.25">
      <c r="J220" s="3"/>
      <c r="K220" s="3"/>
      <c r="L220" s="3"/>
    </row>
    <row r="221" spans="10:12" ht="15.75" customHeight="1" x14ac:dyDescent="0.25">
      <c r="J221" s="3"/>
      <c r="K221" s="3"/>
      <c r="L221" s="3"/>
    </row>
    <row r="222" spans="10:12" ht="15.75" customHeight="1" x14ac:dyDescent="0.25">
      <c r="J222" s="3"/>
      <c r="K222" s="3"/>
      <c r="L222" s="3"/>
    </row>
    <row r="223" spans="10:12" ht="15.75" customHeight="1" x14ac:dyDescent="0.25">
      <c r="J223" s="3"/>
      <c r="K223" s="3"/>
      <c r="L223" s="3"/>
    </row>
    <row r="224" spans="10:12" ht="15.75" customHeight="1" x14ac:dyDescent="0.25">
      <c r="J224" s="3"/>
      <c r="K224" s="3"/>
      <c r="L224" s="3"/>
    </row>
    <row r="225" spans="10:12" ht="15.75" customHeight="1" x14ac:dyDescent="0.25">
      <c r="J225" s="3"/>
      <c r="K225" s="3"/>
      <c r="L225" s="3"/>
    </row>
    <row r="226" spans="10:12" ht="15.75" customHeight="1" x14ac:dyDescent="0.25">
      <c r="J226" s="3"/>
      <c r="K226" s="3"/>
      <c r="L226" s="3"/>
    </row>
    <row r="227" spans="10:12" ht="15.75" customHeight="1" x14ac:dyDescent="0.25">
      <c r="J227" s="3"/>
      <c r="K227" s="3"/>
      <c r="L227" s="3"/>
    </row>
    <row r="228" spans="10:12" ht="15.75" customHeight="1" x14ac:dyDescent="0.25">
      <c r="J228" s="3"/>
      <c r="K228" s="3"/>
      <c r="L228" s="3"/>
    </row>
    <row r="229" spans="10:12" ht="15.75" customHeight="1" x14ac:dyDescent="0.25">
      <c r="J229" s="3"/>
      <c r="K229" s="3"/>
      <c r="L229" s="3"/>
    </row>
    <row r="230" spans="10:12" ht="15.75" customHeight="1" x14ac:dyDescent="0.25">
      <c r="J230" s="3"/>
      <c r="K230" s="3"/>
      <c r="L230" s="3"/>
    </row>
    <row r="231" spans="10:12" ht="15.75" customHeight="1" x14ac:dyDescent="0.25">
      <c r="J231" s="3"/>
      <c r="K231" s="3"/>
      <c r="L231" s="3"/>
    </row>
    <row r="232" spans="10:12" ht="15.75" customHeight="1" x14ac:dyDescent="0.25">
      <c r="J232" s="3"/>
      <c r="K232" s="3"/>
      <c r="L232" s="3"/>
    </row>
    <row r="233" spans="10:12" ht="15.75" customHeight="1" x14ac:dyDescent="0.25">
      <c r="J233" s="3"/>
      <c r="K233" s="3"/>
      <c r="L233" s="3"/>
    </row>
    <row r="234" spans="10:12" ht="15.75" customHeight="1" x14ac:dyDescent="0.25">
      <c r="J234" s="3"/>
      <c r="K234" s="3"/>
      <c r="L234" s="3"/>
    </row>
    <row r="235" spans="10:12" ht="15.75" customHeight="1" x14ac:dyDescent="0.25">
      <c r="J235" s="3"/>
      <c r="K235" s="3"/>
      <c r="L235" s="3"/>
    </row>
    <row r="236" spans="10:12" ht="15.75" customHeight="1" x14ac:dyDescent="0.25">
      <c r="J236" s="3"/>
      <c r="K236" s="3"/>
      <c r="L236" s="3"/>
    </row>
    <row r="237" spans="10:12" ht="15.75" customHeight="1" x14ac:dyDescent="0.25">
      <c r="J237" s="3"/>
      <c r="K237" s="3"/>
      <c r="L237" s="3"/>
    </row>
    <row r="238" spans="10:12" ht="15.75" customHeight="1" x14ac:dyDescent="0.25">
      <c r="J238" s="3"/>
      <c r="K238" s="3"/>
      <c r="L238" s="3"/>
    </row>
    <row r="239" spans="10:12" ht="15.75" customHeight="1" x14ac:dyDescent="0.25">
      <c r="J239" s="3"/>
      <c r="K239" s="3"/>
      <c r="L239" s="3"/>
    </row>
    <row r="240" spans="10:12" ht="15.75" customHeight="1" x14ac:dyDescent="0.25">
      <c r="J240" s="3"/>
      <c r="K240" s="3"/>
      <c r="L240" s="3"/>
    </row>
    <row r="241" spans="10:12" ht="15.75" customHeight="1" x14ac:dyDescent="0.25">
      <c r="J241" s="3"/>
      <c r="K241" s="3"/>
      <c r="L241" s="3"/>
    </row>
    <row r="242" spans="10:12" ht="15.75" customHeight="1" x14ac:dyDescent="0.25">
      <c r="J242" s="3"/>
      <c r="K242" s="3"/>
      <c r="L242" s="3"/>
    </row>
    <row r="243" spans="10:12" ht="15.75" customHeight="1" x14ac:dyDescent="0.25">
      <c r="J243" s="3"/>
      <c r="K243" s="3"/>
      <c r="L243" s="3"/>
    </row>
    <row r="244" spans="10:12" ht="15.75" customHeight="1" x14ac:dyDescent="0.25">
      <c r="J244" s="3"/>
      <c r="K244" s="3"/>
      <c r="L244" s="3"/>
    </row>
    <row r="245" spans="10:12" ht="15.75" customHeight="1" x14ac:dyDescent="0.25">
      <c r="J245" s="3"/>
      <c r="K245" s="3"/>
      <c r="L245" s="3"/>
    </row>
    <row r="246" spans="10:12" ht="15.75" customHeight="1" x14ac:dyDescent="0.25">
      <c r="J246" s="3"/>
      <c r="K246" s="3"/>
      <c r="L246" s="3"/>
    </row>
    <row r="247" spans="10:12" ht="15.75" customHeight="1" x14ac:dyDescent="0.25">
      <c r="J247" s="3"/>
      <c r="K247" s="3"/>
      <c r="L247" s="3"/>
    </row>
    <row r="248" spans="10:12" ht="15.75" customHeight="1" x14ac:dyDescent="0.25">
      <c r="J248" s="3"/>
      <c r="K248" s="3"/>
      <c r="L248" s="3"/>
    </row>
    <row r="249" spans="10:12" ht="15.75" customHeight="1" x14ac:dyDescent="0.25">
      <c r="J249" s="3"/>
      <c r="K249" s="3"/>
      <c r="L249" s="3"/>
    </row>
    <row r="250" spans="10:12" ht="15.75" customHeight="1" x14ac:dyDescent="0.25">
      <c r="J250" s="3"/>
      <c r="K250" s="3"/>
      <c r="L250" s="3"/>
    </row>
    <row r="251" spans="10:12" ht="15.75" customHeight="1" x14ac:dyDescent="0.25">
      <c r="J251" s="3"/>
      <c r="K251" s="3"/>
      <c r="L251" s="3"/>
    </row>
    <row r="252" spans="10:12" ht="15.75" customHeight="1" x14ac:dyDescent="0.25">
      <c r="J252" s="3"/>
      <c r="K252" s="3"/>
      <c r="L252" s="3"/>
    </row>
    <row r="253" spans="10:12" ht="15.75" customHeight="1" x14ac:dyDescent="0.25">
      <c r="J253" s="3"/>
      <c r="K253" s="3"/>
      <c r="L253" s="3"/>
    </row>
    <row r="254" spans="10:12" ht="15.75" customHeight="1" x14ac:dyDescent="0.25">
      <c r="J254" s="3"/>
      <c r="K254" s="3"/>
      <c r="L254" s="3"/>
    </row>
    <row r="255" spans="10:12" ht="15.75" customHeight="1" x14ac:dyDescent="0.25">
      <c r="J255" s="3"/>
      <c r="K255" s="3"/>
      <c r="L255" s="3"/>
    </row>
    <row r="256" spans="10:12" ht="15.75" customHeight="1" x14ac:dyDescent="0.25">
      <c r="J256" s="3"/>
      <c r="K256" s="3"/>
      <c r="L256" s="3"/>
    </row>
    <row r="257" spans="10:12" ht="15.75" customHeight="1" x14ac:dyDescent="0.25">
      <c r="J257" s="3"/>
      <c r="K257" s="3"/>
      <c r="L257" s="3"/>
    </row>
    <row r="258" spans="10:12" ht="15.75" customHeight="1" x14ac:dyDescent="0.25">
      <c r="J258" s="3"/>
      <c r="K258" s="3"/>
      <c r="L258" s="3"/>
    </row>
    <row r="259" spans="10:12" ht="15.75" customHeight="1" x14ac:dyDescent="0.25">
      <c r="J259" s="3"/>
      <c r="K259" s="3"/>
      <c r="L259" s="3"/>
    </row>
    <row r="260" spans="10:12" ht="15.75" customHeight="1" x14ac:dyDescent="0.25">
      <c r="J260" s="3"/>
      <c r="K260" s="3"/>
      <c r="L260" s="3"/>
    </row>
    <row r="261" spans="10:12" ht="15.75" customHeight="1" x14ac:dyDescent="0.25">
      <c r="J261" s="3"/>
      <c r="K261" s="3"/>
      <c r="L261" s="3"/>
    </row>
    <row r="262" spans="10:12" ht="15.75" customHeight="1" x14ac:dyDescent="0.25">
      <c r="J262" s="3"/>
      <c r="K262" s="3"/>
      <c r="L262" s="3"/>
    </row>
    <row r="263" spans="10:12" ht="15.75" customHeight="1" x14ac:dyDescent="0.25">
      <c r="J263" s="3"/>
      <c r="K263" s="3"/>
      <c r="L263" s="3"/>
    </row>
    <row r="264" spans="10:12" ht="15.75" customHeight="1" x14ac:dyDescent="0.25">
      <c r="J264" s="3"/>
      <c r="K264" s="3"/>
      <c r="L264" s="3"/>
    </row>
    <row r="265" spans="10:12" ht="15.75" customHeight="1" x14ac:dyDescent="0.25">
      <c r="J265" s="3"/>
      <c r="K265" s="3"/>
      <c r="L265" s="3"/>
    </row>
    <row r="266" spans="10:12" ht="15.75" customHeight="1" x14ac:dyDescent="0.25">
      <c r="J266" s="3"/>
      <c r="K266" s="3"/>
      <c r="L266" s="3"/>
    </row>
    <row r="267" spans="10:12" ht="15.75" customHeight="1" x14ac:dyDescent="0.25">
      <c r="J267" s="3"/>
      <c r="K267" s="3"/>
      <c r="L267" s="3"/>
    </row>
    <row r="268" spans="10:12" ht="15.75" customHeight="1" x14ac:dyDescent="0.25">
      <c r="J268" s="3"/>
      <c r="K268" s="3"/>
      <c r="L268" s="3"/>
    </row>
    <row r="269" spans="10:12" ht="15.75" customHeight="1" x14ac:dyDescent="0.25">
      <c r="J269" s="3"/>
      <c r="K269" s="3"/>
      <c r="L269" s="3"/>
    </row>
    <row r="270" spans="10:12" ht="15.75" customHeight="1" x14ac:dyDescent="0.25">
      <c r="J270" s="3"/>
      <c r="K270" s="3"/>
      <c r="L270" s="3"/>
    </row>
    <row r="271" spans="10:12" ht="15.75" customHeight="1" x14ac:dyDescent="0.25">
      <c r="J271" s="3"/>
      <c r="K271" s="3"/>
      <c r="L271" s="3"/>
    </row>
    <row r="272" spans="10:12" ht="15.75" customHeight="1" x14ac:dyDescent="0.25">
      <c r="J272" s="3"/>
      <c r="K272" s="3"/>
      <c r="L272" s="3"/>
    </row>
    <row r="273" spans="10:12" ht="15.75" customHeight="1" x14ac:dyDescent="0.25">
      <c r="J273" s="3"/>
      <c r="K273" s="3"/>
      <c r="L273" s="3"/>
    </row>
    <row r="274" spans="10:12" ht="15.75" customHeight="1" x14ac:dyDescent="0.25">
      <c r="J274" s="3"/>
      <c r="K274" s="3"/>
      <c r="L274" s="3"/>
    </row>
    <row r="275" spans="10:12" ht="15.75" customHeight="1" x14ac:dyDescent="0.25">
      <c r="J275" s="3"/>
      <c r="K275" s="3"/>
      <c r="L275" s="3"/>
    </row>
    <row r="276" spans="10:12" ht="15.75" customHeight="1" x14ac:dyDescent="0.25">
      <c r="J276" s="3"/>
      <c r="K276" s="3"/>
      <c r="L276" s="3"/>
    </row>
    <row r="277" spans="10:12" ht="15.75" customHeight="1" x14ac:dyDescent="0.25">
      <c r="J277" s="3"/>
      <c r="K277" s="3"/>
      <c r="L277" s="3"/>
    </row>
    <row r="278" spans="10:12" ht="15.75" customHeight="1" x14ac:dyDescent="0.25">
      <c r="J278" s="3"/>
      <c r="K278" s="3"/>
      <c r="L278" s="3"/>
    </row>
    <row r="279" spans="10:12" ht="15.75" customHeight="1" x14ac:dyDescent="0.25">
      <c r="J279" s="3"/>
      <c r="K279" s="3"/>
      <c r="L279" s="3"/>
    </row>
    <row r="280" spans="10:12" ht="15.75" customHeight="1" x14ac:dyDescent="0.25">
      <c r="J280" s="3"/>
      <c r="K280" s="3"/>
      <c r="L280" s="3"/>
    </row>
    <row r="281" spans="10:12" ht="15.75" customHeight="1" x14ac:dyDescent="0.25">
      <c r="J281" s="3"/>
      <c r="K281" s="3"/>
      <c r="L281" s="3"/>
    </row>
    <row r="282" spans="10:12" ht="15.75" customHeight="1" x14ac:dyDescent="0.25">
      <c r="J282" s="3"/>
      <c r="K282" s="3"/>
      <c r="L282" s="3"/>
    </row>
    <row r="283" spans="10:12" ht="15.75" customHeight="1" x14ac:dyDescent="0.25">
      <c r="J283" s="3"/>
      <c r="K283" s="3"/>
      <c r="L283" s="3"/>
    </row>
    <row r="284" spans="10:12" ht="15.75" customHeight="1" x14ac:dyDescent="0.25">
      <c r="J284" s="3"/>
      <c r="K284" s="3"/>
      <c r="L284" s="3"/>
    </row>
    <row r="285" spans="10:12" ht="15.75" customHeight="1" x14ac:dyDescent="0.25">
      <c r="J285" s="3"/>
      <c r="K285" s="3"/>
      <c r="L285" s="3"/>
    </row>
    <row r="286" spans="10:12" ht="15.75" customHeight="1" x14ac:dyDescent="0.25">
      <c r="J286" s="3"/>
      <c r="K286" s="3"/>
      <c r="L286" s="3"/>
    </row>
    <row r="287" spans="10:12" ht="15.75" customHeight="1" x14ac:dyDescent="0.25">
      <c r="J287" s="3"/>
      <c r="K287" s="3"/>
      <c r="L287" s="3"/>
    </row>
    <row r="288" spans="10:12" ht="15.75" customHeight="1" x14ac:dyDescent="0.25">
      <c r="J288" s="3"/>
      <c r="K288" s="3"/>
      <c r="L288" s="3"/>
    </row>
    <row r="289" spans="10:12" ht="15.75" customHeight="1" x14ac:dyDescent="0.25">
      <c r="J289" s="3"/>
      <c r="K289" s="3"/>
      <c r="L289" s="3"/>
    </row>
    <row r="290" spans="10:12" ht="15.75" customHeight="1" x14ac:dyDescent="0.25">
      <c r="J290" s="3"/>
      <c r="K290" s="3"/>
      <c r="L290" s="3"/>
    </row>
    <row r="291" spans="10:12" ht="15.75" customHeight="1" x14ac:dyDescent="0.25">
      <c r="J291" s="3"/>
      <c r="K291" s="3"/>
      <c r="L291" s="3"/>
    </row>
    <row r="292" spans="10:12" ht="15.75" customHeight="1" x14ac:dyDescent="0.25">
      <c r="J292" s="3"/>
      <c r="K292" s="3"/>
      <c r="L292" s="3"/>
    </row>
    <row r="293" spans="10:12" ht="15.75" customHeight="1" x14ac:dyDescent="0.25">
      <c r="J293" s="3"/>
      <c r="K293" s="3"/>
      <c r="L293" s="3"/>
    </row>
    <row r="294" spans="10:12" ht="15.75" customHeight="1" x14ac:dyDescent="0.25">
      <c r="J294" s="3"/>
      <c r="K294" s="3"/>
      <c r="L294" s="3"/>
    </row>
    <row r="295" spans="10:12" ht="15.75" customHeight="1" x14ac:dyDescent="0.25">
      <c r="J295" s="3"/>
      <c r="K295" s="3"/>
      <c r="L295" s="3"/>
    </row>
    <row r="296" spans="10:12" ht="15.75" customHeight="1" x14ac:dyDescent="0.25">
      <c r="J296" s="3"/>
      <c r="K296" s="3"/>
      <c r="L296" s="3"/>
    </row>
    <row r="297" spans="10:12" ht="15.75" customHeight="1" x14ac:dyDescent="0.25">
      <c r="J297" s="3"/>
      <c r="K297" s="3"/>
      <c r="L297" s="3"/>
    </row>
    <row r="298" spans="10:12" ht="15.75" customHeight="1" x14ac:dyDescent="0.25">
      <c r="J298" s="3"/>
      <c r="K298" s="3"/>
      <c r="L298" s="3"/>
    </row>
    <row r="299" spans="10:12" ht="15.75" customHeight="1" x14ac:dyDescent="0.25">
      <c r="J299" s="3"/>
      <c r="K299" s="3"/>
      <c r="L299" s="3"/>
    </row>
    <row r="300" spans="10:12" ht="15.75" customHeight="1" x14ac:dyDescent="0.25">
      <c r="J300" s="3"/>
      <c r="K300" s="3"/>
      <c r="L300" s="3"/>
    </row>
    <row r="301" spans="10:12" ht="15.75" customHeight="1" x14ac:dyDescent="0.25">
      <c r="J301" s="3"/>
      <c r="K301" s="3"/>
      <c r="L301" s="3"/>
    </row>
    <row r="302" spans="10:12" ht="15.75" customHeight="1" x14ac:dyDescent="0.25">
      <c r="J302" s="3"/>
      <c r="K302" s="3"/>
      <c r="L302" s="3"/>
    </row>
    <row r="303" spans="10:12" ht="15.75" customHeight="1" x14ac:dyDescent="0.25">
      <c r="J303" s="3"/>
      <c r="K303" s="3"/>
      <c r="L303" s="3"/>
    </row>
    <row r="304" spans="10:12" ht="15.75" customHeight="1" x14ac:dyDescent="0.25">
      <c r="J304" s="3"/>
      <c r="K304" s="3"/>
      <c r="L304" s="3"/>
    </row>
    <row r="305" spans="10:12" ht="15.75" customHeight="1" x14ac:dyDescent="0.25">
      <c r="J305" s="3"/>
      <c r="K305" s="3"/>
      <c r="L305" s="3"/>
    </row>
    <row r="306" spans="10:12" ht="15.75" customHeight="1" x14ac:dyDescent="0.25">
      <c r="J306" s="3"/>
      <c r="K306" s="3"/>
      <c r="L306" s="3"/>
    </row>
    <row r="307" spans="10:12" ht="15.75" customHeight="1" x14ac:dyDescent="0.25">
      <c r="J307" s="3"/>
      <c r="K307" s="3"/>
      <c r="L307" s="3"/>
    </row>
    <row r="308" spans="10:12" ht="15.75" customHeight="1" x14ac:dyDescent="0.25">
      <c r="J308" s="3"/>
      <c r="K308" s="3"/>
      <c r="L308" s="3"/>
    </row>
    <row r="309" spans="10:12" ht="15.75" customHeight="1" x14ac:dyDescent="0.25">
      <c r="J309" s="3"/>
      <c r="K309" s="3"/>
      <c r="L309" s="3"/>
    </row>
    <row r="310" spans="10:12" ht="15.75" customHeight="1" x14ac:dyDescent="0.25">
      <c r="J310" s="3"/>
      <c r="K310" s="3"/>
      <c r="L310" s="3"/>
    </row>
    <row r="311" spans="10:12" ht="15.75" customHeight="1" x14ac:dyDescent="0.25">
      <c r="J311" s="3"/>
      <c r="K311" s="3"/>
      <c r="L311" s="3"/>
    </row>
    <row r="312" spans="10:12" ht="15.75" customHeight="1" x14ac:dyDescent="0.25">
      <c r="J312" s="3"/>
      <c r="K312" s="3"/>
      <c r="L312" s="3"/>
    </row>
    <row r="313" spans="10:12" ht="15.75" customHeight="1" x14ac:dyDescent="0.25">
      <c r="J313" s="3"/>
      <c r="K313" s="3"/>
      <c r="L313" s="3"/>
    </row>
    <row r="314" spans="10:12" ht="15.75" customHeight="1" x14ac:dyDescent="0.25">
      <c r="J314" s="3"/>
      <c r="K314" s="3"/>
      <c r="L314" s="3"/>
    </row>
    <row r="315" spans="10:12" ht="15.75" customHeight="1" x14ac:dyDescent="0.25">
      <c r="J315" s="3"/>
      <c r="K315" s="3"/>
      <c r="L315" s="3"/>
    </row>
    <row r="316" spans="10:12" ht="15.75" customHeight="1" x14ac:dyDescent="0.25">
      <c r="J316" s="3"/>
      <c r="K316" s="3"/>
      <c r="L316" s="3"/>
    </row>
    <row r="317" spans="10:12" ht="15.75" customHeight="1" x14ac:dyDescent="0.25">
      <c r="J317" s="3"/>
      <c r="K317" s="3"/>
      <c r="L317" s="3"/>
    </row>
    <row r="318" spans="10:12" ht="15.75" customHeight="1" x14ac:dyDescent="0.25">
      <c r="J318" s="3"/>
      <c r="K318" s="3"/>
      <c r="L318" s="3"/>
    </row>
    <row r="319" spans="10:12" ht="15.75" customHeight="1" x14ac:dyDescent="0.25">
      <c r="J319" s="3"/>
      <c r="K319" s="3"/>
      <c r="L319" s="3"/>
    </row>
    <row r="320" spans="10:12" ht="15.75" customHeight="1" x14ac:dyDescent="0.25">
      <c r="J320" s="3"/>
      <c r="K320" s="3"/>
      <c r="L320" s="3"/>
    </row>
    <row r="321" spans="10:12" ht="15.75" customHeight="1" x14ac:dyDescent="0.25">
      <c r="J321" s="3"/>
      <c r="K321" s="3"/>
      <c r="L321" s="3"/>
    </row>
    <row r="322" spans="10:12" ht="15.75" customHeight="1" x14ac:dyDescent="0.25">
      <c r="J322" s="3"/>
      <c r="K322" s="3"/>
      <c r="L322" s="3"/>
    </row>
    <row r="323" spans="10:12" ht="15.75" customHeight="1" x14ac:dyDescent="0.25">
      <c r="J323" s="3"/>
      <c r="K323" s="3"/>
      <c r="L323" s="3"/>
    </row>
    <row r="324" spans="10:12" ht="15.75" customHeight="1" x14ac:dyDescent="0.25">
      <c r="J324" s="3"/>
      <c r="K324" s="3"/>
      <c r="L324" s="3"/>
    </row>
    <row r="325" spans="10:12" ht="15.75" customHeight="1" x14ac:dyDescent="0.25">
      <c r="J325" s="3"/>
      <c r="K325" s="3"/>
      <c r="L325" s="3"/>
    </row>
    <row r="326" spans="10:12" ht="15.75" customHeight="1" x14ac:dyDescent="0.25">
      <c r="J326" s="3"/>
      <c r="K326" s="3"/>
      <c r="L326" s="3"/>
    </row>
    <row r="327" spans="10:12" ht="15.75" customHeight="1" x14ac:dyDescent="0.25">
      <c r="J327" s="3"/>
      <c r="K327" s="3"/>
      <c r="L327" s="3"/>
    </row>
    <row r="328" spans="10:12" ht="15.75" customHeight="1" x14ac:dyDescent="0.25">
      <c r="J328" s="3"/>
      <c r="K328" s="3"/>
      <c r="L328" s="3"/>
    </row>
    <row r="329" spans="10:12" ht="15.75" customHeight="1" x14ac:dyDescent="0.25">
      <c r="J329" s="3"/>
      <c r="K329" s="3"/>
      <c r="L329" s="3"/>
    </row>
    <row r="330" spans="10:12" ht="15.75" customHeight="1" x14ac:dyDescent="0.25">
      <c r="J330" s="3"/>
      <c r="K330" s="3"/>
      <c r="L330" s="3"/>
    </row>
    <row r="331" spans="10:12" ht="15.75" customHeight="1" x14ac:dyDescent="0.25">
      <c r="J331" s="3"/>
      <c r="K331" s="3"/>
      <c r="L331" s="3"/>
    </row>
    <row r="332" spans="10:12" ht="15.75" customHeight="1" x14ac:dyDescent="0.25">
      <c r="J332" s="3"/>
      <c r="K332" s="3"/>
      <c r="L332" s="3"/>
    </row>
    <row r="333" spans="10:12" ht="15.75" customHeight="1" x14ac:dyDescent="0.25">
      <c r="J333" s="3"/>
      <c r="K333" s="3"/>
      <c r="L333" s="3"/>
    </row>
    <row r="334" spans="10:12" ht="15.75" customHeight="1" x14ac:dyDescent="0.25">
      <c r="J334" s="3"/>
      <c r="K334" s="3"/>
      <c r="L334" s="3"/>
    </row>
    <row r="335" spans="10:12" ht="15.75" customHeight="1" x14ac:dyDescent="0.25">
      <c r="J335" s="3"/>
      <c r="K335" s="3"/>
      <c r="L335" s="3"/>
    </row>
    <row r="336" spans="10:12" ht="15.75" customHeight="1" x14ac:dyDescent="0.25">
      <c r="J336" s="3"/>
      <c r="K336" s="3"/>
      <c r="L336" s="3"/>
    </row>
    <row r="337" spans="10:12" ht="15.75" customHeight="1" x14ac:dyDescent="0.25">
      <c r="J337" s="3"/>
      <c r="K337" s="3"/>
      <c r="L337" s="3"/>
    </row>
    <row r="338" spans="10:12" ht="15.75" customHeight="1" x14ac:dyDescent="0.25">
      <c r="J338" s="3"/>
      <c r="K338" s="3"/>
      <c r="L338" s="3"/>
    </row>
    <row r="339" spans="10:12" ht="15.75" customHeight="1" x14ac:dyDescent="0.25">
      <c r="J339" s="3"/>
      <c r="K339" s="3"/>
      <c r="L339" s="3"/>
    </row>
    <row r="340" spans="10:12" ht="15.75" customHeight="1" x14ac:dyDescent="0.25">
      <c r="J340" s="3"/>
      <c r="K340" s="3"/>
      <c r="L340" s="3"/>
    </row>
    <row r="341" spans="10:12" ht="15.75" customHeight="1" x14ac:dyDescent="0.25">
      <c r="J341" s="3"/>
      <c r="K341" s="3"/>
      <c r="L341" s="3"/>
    </row>
    <row r="342" spans="10:12" ht="15.75" customHeight="1" x14ac:dyDescent="0.25">
      <c r="J342" s="3"/>
      <c r="K342" s="3"/>
      <c r="L342" s="3"/>
    </row>
    <row r="343" spans="10:12" ht="15.75" customHeight="1" x14ac:dyDescent="0.25">
      <c r="J343" s="3"/>
      <c r="K343" s="3"/>
      <c r="L343" s="3"/>
    </row>
    <row r="344" spans="10:12" ht="15.75" customHeight="1" x14ac:dyDescent="0.25">
      <c r="J344" s="3"/>
      <c r="K344" s="3"/>
      <c r="L344" s="3"/>
    </row>
    <row r="345" spans="10:12" ht="15.75" customHeight="1" x14ac:dyDescent="0.25">
      <c r="J345" s="3"/>
      <c r="K345" s="3"/>
      <c r="L345" s="3"/>
    </row>
    <row r="346" spans="10:12" ht="15.75" customHeight="1" x14ac:dyDescent="0.25">
      <c r="J346" s="3"/>
      <c r="K346" s="3"/>
      <c r="L346" s="3"/>
    </row>
    <row r="347" spans="10:12" ht="15.75" customHeight="1" x14ac:dyDescent="0.25">
      <c r="J347" s="3"/>
      <c r="K347" s="3"/>
      <c r="L347" s="3"/>
    </row>
    <row r="348" spans="10:12" ht="15.75" customHeight="1" x14ac:dyDescent="0.25">
      <c r="J348" s="3"/>
      <c r="K348" s="3"/>
      <c r="L348" s="3"/>
    </row>
    <row r="349" spans="10:12" ht="15.75" customHeight="1" x14ac:dyDescent="0.25">
      <c r="J349" s="3"/>
      <c r="K349" s="3"/>
      <c r="L349" s="3"/>
    </row>
    <row r="350" spans="10:12" ht="15.75" customHeight="1" x14ac:dyDescent="0.25">
      <c r="J350" s="3"/>
      <c r="K350" s="3"/>
      <c r="L350" s="3"/>
    </row>
    <row r="351" spans="10:12" ht="15.75" customHeight="1" x14ac:dyDescent="0.25">
      <c r="J351" s="3"/>
      <c r="K351" s="3"/>
      <c r="L351" s="3"/>
    </row>
    <row r="352" spans="10:12" ht="15.75" customHeight="1" x14ac:dyDescent="0.25">
      <c r="J352" s="3"/>
      <c r="K352" s="3"/>
      <c r="L352" s="3"/>
    </row>
    <row r="353" spans="10:12" ht="15.75" customHeight="1" x14ac:dyDescent="0.25">
      <c r="J353" s="3"/>
      <c r="K353" s="3"/>
      <c r="L353" s="3"/>
    </row>
    <row r="354" spans="10:12" ht="15.75" customHeight="1" x14ac:dyDescent="0.25">
      <c r="J354" s="3"/>
      <c r="K354" s="3"/>
      <c r="L354" s="3"/>
    </row>
    <row r="355" spans="10:12" ht="15.75" customHeight="1" x14ac:dyDescent="0.25">
      <c r="J355" s="3"/>
      <c r="K355" s="3"/>
      <c r="L355" s="3"/>
    </row>
    <row r="356" spans="10:12" ht="15.75" customHeight="1" x14ac:dyDescent="0.25">
      <c r="J356" s="3"/>
      <c r="K356" s="3"/>
      <c r="L356" s="3"/>
    </row>
    <row r="357" spans="10:12" ht="15.75" customHeight="1" x14ac:dyDescent="0.25">
      <c r="J357" s="3"/>
      <c r="K357" s="3"/>
      <c r="L357" s="3"/>
    </row>
    <row r="358" spans="10:12" ht="15.75" customHeight="1" x14ac:dyDescent="0.25">
      <c r="J358" s="3"/>
      <c r="K358" s="3"/>
      <c r="L358" s="3"/>
    </row>
    <row r="359" spans="10:12" ht="15.75" customHeight="1" x14ac:dyDescent="0.25">
      <c r="J359" s="3"/>
      <c r="K359" s="3"/>
      <c r="L359" s="3"/>
    </row>
    <row r="360" spans="10:12" ht="15.75" customHeight="1" x14ac:dyDescent="0.25">
      <c r="J360" s="3"/>
      <c r="K360" s="3"/>
      <c r="L360" s="3"/>
    </row>
    <row r="361" spans="10:12" ht="15.75" customHeight="1" x14ac:dyDescent="0.25">
      <c r="J361" s="3"/>
      <c r="K361" s="3"/>
      <c r="L361" s="3"/>
    </row>
    <row r="362" spans="10:12" ht="15.75" customHeight="1" x14ac:dyDescent="0.25">
      <c r="J362" s="3"/>
      <c r="K362" s="3"/>
      <c r="L362" s="3"/>
    </row>
    <row r="363" spans="10:12" ht="15.75" customHeight="1" x14ac:dyDescent="0.25">
      <c r="J363" s="3"/>
      <c r="K363" s="3"/>
      <c r="L363" s="3"/>
    </row>
    <row r="364" spans="10:12" ht="15.75" customHeight="1" x14ac:dyDescent="0.25">
      <c r="J364" s="3"/>
      <c r="K364" s="3"/>
      <c r="L364" s="3"/>
    </row>
    <row r="365" spans="10:12" ht="15.75" customHeight="1" x14ac:dyDescent="0.25">
      <c r="J365" s="3"/>
      <c r="K365" s="3"/>
      <c r="L365" s="3"/>
    </row>
    <row r="366" spans="10:12" ht="15.75" customHeight="1" x14ac:dyDescent="0.25">
      <c r="J366" s="3"/>
      <c r="K366" s="3"/>
      <c r="L366" s="3"/>
    </row>
    <row r="367" spans="10:12" ht="15.75" customHeight="1" x14ac:dyDescent="0.25">
      <c r="J367" s="3"/>
      <c r="K367" s="3"/>
      <c r="L367" s="3"/>
    </row>
    <row r="368" spans="10:12" ht="15.75" customHeight="1" x14ac:dyDescent="0.25">
      <c r="J368" s="3"/>
      <c r="K368" s="3"/>
      <c r="L368" s="3"/>
    </row>
    <row r="369" spans="10:12" ht="15.75" customHeight="1" x14ac:dyDescent="0.25">
      <c r="J369" s="3"/>
      <c r="K369" s="3"/>
      <c r="L369" s="3"/>
    </row>
    <row r="370" spans="10:12" ht="15.75" customHeight="1" x14ac:dyDescent="0.25">
      <c r="J370" s="3"/>
      <c r="K370" s="3"/>
      <c r="L370" s="3"/>
    </row>
    <row r="371" spans="10:12" ht="15.75" customHeight="1" x14ac:dyDescent="0.25">
      <c r="J371" s="3"/>
      <c r="K371" s="3"/>
      <c r="L371" s="3"/>
    </row>
    <row r="372" spans="10:12" ht="15.75" customHeight="1" x14ac:dyDescent="0.25">
      <c r="J372" s="3"/>
      <c r="K372" s="3"/>
      <c r="L372" s="3"/>
    </row>
    <row r="373" spans="10:12" ht="15.75" customHeight="1" x14ac:dyDescent="0.25">
      <c r="J373" s="3"/>
      <c r="K373" s="3"/>
      <c r="L373" s="3"/>
    </row>
    <row r="374" spans="10:12" ht="15.75" customHeight="1" x14ac:dyDescent="0.25">
      <c r="J374" s="3"/>
      <c r="K374" s="3"/>
      <c r="L374" s="3"/>
    </row>
    <row r="375" spans="10:12" ht="15.75" customHeight="1" x14ac:dyDescent="0.25">
      <c r="J375" s="3"/>
      <c r="K375" s="3"/>
      <c r="L375" s="3"/>
    </row>
    <row r="376" spans="10:12" ht="15.75" customHeight="1" x14ac:dyDescent="0.25">
      <c r="J376" s="3"/>
      <c r="K376" s="3"/>
      <c r="L376" s="3"/>
    </row>
    <row r="377" spans="10:12" ht="15.75" customHeight="1" x14ac:dyDescent="0.25">
      <c r="J377" s="3"/>
      <c r="K377" s="3"/>
      <c r="L377" s="3"/>
    </row>
    <row r="378" spans="10:12" ht="15.75" customHeight="1" x14ac:dyDescent="0.25">
      <c r="J378" s="3"/>
      <c r="K378" s="3"/>
      <c r="L378" s="3"/>
    </row>
    <row r="379" spans="10:12" ht="15.75" customHeight="1" x14ac:dyDescent="0.25">
      <c r="J379" s="3"/>
      <c r="K379" s="3"/>
      <c r="L379" s="3"/>
    </row>
    <row r="380" spans="10:12" ht="15.75" customHeight="1" x14ac:dyDescent="0.25">
      <c r="J380" s="3"/>
      <c r="K380" s="3"/>
      <c r="L380" s="3"/>
    </row>
    <row r="381" spans="10:12" ht="15.75" customHeight="1" x14ac:dyDescent="0.25">
      <c r="J381" s="3"/>
      <c r="K381" s="3"/>
      <c r="L381" s="3"/>
    </row>
    <row r="382" spans="10:12" ht="15.75" customHeight="1" x14ac:dyDescent="0.25">
      <c r="J382" s="3"/>
      <c r="K382" s="3"/>
      <c r="L382" s="3"/>
    </row>
    <row r="383" spans="10:12" ht="15.75" customHeight="1" x14ac:dyDescent="0.25">
      <c r="J383" s="3"/>
      <c r="K383" s="3"/>
      <c r="L383" s="3"/>
    </row>
    <row r="384" spans="10:12" ht="15.75" customHeight="1" x14ac:dyDescent="0.25">
      <c r="J384" s="3"/>
      <c r="K384" s="3"/>
      <c r="L384" s="3"/>
    </row>
    <row r="385" spans="10:12" ht="15.75" customHeight="1" x14ac:dyDescent="0.25">
      <c r="J385" s="3"/>
      <c r="K385" s="3"/>
      <c r="L385" s="3"/>
    </row>
    <row r="386" spans="10:12" ht="15.75" customHeight="1" x14ac:dyDescent="0.25">
      <c r="J386" s="3"/>
      <c r="K386" s="3"/>
      <c r="L386" s="3"/>
    </row>
    <row r="387" spans="10:12" ht="15.75" customHeight="1" x14ac:dyDescent="0.25">
      <c r="J387" s="3"/>
      <c r="K387" s="3"/>
      <c r="L387" s="3"/>
    </row>
    <row r="388" spans="10:12" ht="15.75" customHeight="1" x14ac:dyDescent="0.25">
      <c r="J388" s="3"/>
      <c r="K388" s="3"/>
      <c r="L388" s="3"/>
    </row>
    <row r="389" spans="10:12" ht="15.75" customHeight="1" x14ac:dyDescent="0.25">
      <c r="J389" s="3"/>
      <c r="K389" s="3"/>
      <c r="L389" s="3"/>
    </row>
    <row r="390" spans="10:12" ht="15.75" customHeight="1" x14ac:dyDescent="0.25">
      <c r="J390" s="3"/>
      <c r="K390" s="3"/>
      <c r="L390" s="3"/>
    </row>
    <row r="391" spans="10:12" ht="15.75" customHeight="1" x14ac:dyDescent="0.25">
      <c r="J391" s="3"/>
      <c r="K391" s="3"/>
      <c r="L391" s="3"/>
    </row>
    <row r="392" spans="10:12" ht="15.75" customHeight="1" x14ac:dyDescent="0.25">
      <c r="J392" s="3"/>
      <c r="K392" s="3"/>
      <c r="L392" s="3"/>
    </row>
    <row r="393" spans="10:12" ht="15.75" customHeight="1" x14ac:dyDescent="0.25">
      <c r="J393" s="3"/>
      <c r="K393" s="3"/>
      <c r="L393" s="3"/>
    </row>
    <row r="394" spans="10:12" ht="15.75" customHeight="1" x14ac:dyDescent="0.25">
      <c r="J394" s="3"/>
      <c r="K394" s="3"/>
      <c r="L394" s="3"/>
    </row>
    <row r="395" spans="10:12" ht="15.75" customHeight="1" x14ac:dyDescent="0.25">
      <c r="J395" s="3"/>
      <c r="K395" s="3"/>
      <c r="L395" s="3"/>
    </row>
    <row r="396" spans="10:12" ht="15.75" customHeight="1" x14ac:dyDescent="0.25">
      <c r="J396" s="3"/>
      <c r="K396" s="3"/>
      <c r="L396" s="3"/>
    </row>
    <row r="397" spans="10:12" ht="15.75" customHeight="1" x14ac:dyDescent="0.25">
      <c r="J397" s="3"/>
      <c r="K397" s="3"/>
      <c r="L397" s="3"/>
    </row>
    <row r="398" spans="10:12" ht="15.75" customHeight="1" x14ac:dyDescent="0.25">
      <c r="J398" s="3"/>
      <c r="K398" s="3"/>
      <c r="L398" s="3"/>
    </row>
    <row r="399" spans="10:12" ht="15.75" customHeight="1" x14ac:dyDescent="0.25">
      <c r="J399" s="3"/>
      <c r="K399" s="3"/>
      <c r="L399" s="3"/>
    </row>
    <row r="400" spans="10:12" ht="15.75" customHeight="1" x14ac:dyDescent="0.25">
      <c r="J400" s="3"/>
      <c r="K400" s="3"/>
      <c r="L400" s="3"/>
    </row>
    <row r="401" spans="10:12" ht="15.75" customHeight="1" x14ac:dyDescent="0.25">
      <c r="J401" s="3"/>
      <c r="K401" s="3"/>
      <c r="L401" s="3"/>
    </row>
    <row r="402" spans="10:12" ht="15.75" customHeight="1" x14ac:dyDescent="0.25">
      <c r="J402" s="3"/>
      <c r="K402" s="3"/>
      <c r="L402" s="3"/>
    </row>
    <row r="403" spans="10:12" ht="15.75" customHeight="1" x14ac:dyDescent="0.25">
      <c r="J403" s="3"/>
      <c r="K403" s="3"/>
      <c r="L403" s="3"/>
    </row>
    <row r="404" spans="10:12" ht="15.75" customHeight="1" x14ac:dyDescent="0.25">
      <c r="J404" s="3"/>
      <c r="K404" s="3"/>
      <c r="L404" s="3"/>
    </row>
    <row r="405" spans="10:12" ht="15.75" customHeight="1" x14ac:dyDescent="0.25">
      <c r="J405" s="3"/>
      <c r="K405" s="3"/>
      <c r="L405" s="3"/>
    </row>
    <row r="406" spans="10:12" ht="15.75" customHeight="1" x14ac:dyDescent="0.25">
      <c r="J406" s="3"/>
      <c r="K406" s="3"/>
      <c r="L406" s="3"/>
    </row>
    <row r="407" spans="10:12" ht="15.75" customHeight="1" x14ac:dyDescent="0.25">
      <c r="J407" s="3"/>
      <c r="K407" s="3"/>
      <c r="L407" s="3"/>
    </row>
    <row r="408" spans="10:12" ht="15.75" customHeight="1" x14ac:dyDescent="0.25">
      <c r="J408" s="3"/>
      <c r="K408" s="3"/>
      <c r="L408" s="3"/>
    </row>
    <row r="409" spans="10:12" ht="15.75" customHeight="1" x14ac:dyDescent="0.25">
      <c r="J409" s="3"/>
      <c r="K409" s="3"/>
      <c r="L409" s="3"/>
    </row>
    <row r="410" spans="10:12" ht="15.75" customHeight="1" x14ac:dyDescent="0.25">
      <c r="J410" s="3"/>
      <c r="K410" s="3"/>
      <c r="L410" s="3"/>
    </row>
    <row r="411" spans="10:12" ht="15.75" customHeight="1" x14ac:dyDescent="0.25">
      <c r="J411" s="3"/>
      <c r="K411" s="3"/>
      <c r="L411" s="3"/>
    </row>
    <row r="412" spans="10:12" ht="15.75" customHeight="1" x14ac:dyDescent="0.25">
      <c r="J412" s="3"/>
      <c r="K412" s="3"/>
      <c r="L412" s="3"/>
    </row>
    <row r="413" spans="10:12" ht="15.75" customHeight="1" x14ac:dyDescent="0.25">
      <c r="J413" s="3"/>
      <c r="K413" s="3"/>
      <c r="L413" s="3"/>
    </row>
    <row r="414" spans="10:12" ht="15.75" customHeight="1" x14ac:dyDescent="0.25">
      <c r="J414" s="3"/>
      <c r="K414" s="3"/>
      <c r="L414" s="3"/>
    </row>
    <row r="415" spans="10:12" ht="15.75" customHeight="1" x14ac:dyDescent="0.25">
      <c r="J415" s="3"/>
      <c r="K415" s="3"/>
      <c r="L415" s="3"/>
    </row>
    <row r="416" spans="10:12" ht="15.75" customHeight="1" x14ac:dyDescent="0.25">
      <c r="J416" s="3"/>
      <c r="K416" s="3"/>
      <c r="L416" s="3"/>
    </row>
    <row r="417" spans="10:12" ht="15.75" customHeight="1" x14ac:dyDescent="0.25">
      <c r="J417" s="3"/>
      <c r="K417" s="3"/>
      <c r="L417" s="3"/>
    </row>
    <row r="418" spans="10:12" ht="15.75" customHeight="1" x14ac:dyDescent="0.25">
      <c r="J418" s="3"/>
      <c r="K418" s="3"/>
      <c r="L418" s="3"/>
    </row>
    <row r="419" spans="10:12" ht="15.75" customHeight="1" x14ac:dyDescent="0.25">
      <c r="J419" s="3"/>
      <c r="K419" s="3"/>
      <c r="L419" s="3"/>
    </row>
    <row r="420" spans="10:12" ht="15.75" customHeight="1" x14ac:dyDescent="0.25">
      <c r="J420" s="3"/>
      <c r="K420" s="3"/>
      <c r="L420" s="3"/>
    </row>
    <row r="421" spans="10:12" ht="15.75" customHeight="1" x14ac:dyDescent="0.25">
      <c r="J421" s="3"/>
      <c r="K421" s="3"/>
      <c r="L421" s="3"/>
    </row>
    <row r="422" spans="10:12" ht="15.75" customHeight="1" x14ac:dyDescent="0.25">
      <c r="J422" s="3"/>
      <c r="K422" s="3"/>
      <c r="L422" s="3"/>
    </row>
    <row r="423" spans="10:12" ht="15.75" customHeight="1" x14ac:dyDescent="0.25">
      <c r="J423" s="3"/>
      <c r="K423" s="3"/>
      <c r="L423" s="3"/>
    </row>
    <row r="424" spans="10:12" ht="15.75" customHeight="1" x14ac:dyDescent="0.25">
      <c r="J424" s="3"/>
      <c r="K424" s="3"/>
      <c r="L424" s="3"/>
    </row>
    <row r="425" spans="10:12" ht="15.75" customHeight="1" x14ac:dyDescent="0.25">
      <c r="J425" s="3"/>
      <c r="K425" s="3"/>
      <c r="L425" s="3"/>
    </row>
    <row r="426" spans="10:12" ht="15.75" customHeight="1" x14ac:dyDescent="0.25">
      <c r="J426" s="3"/>
      <c r="K426" s="3"/>
      <c r="L426" s="3"/>
    </row>
    <row r="427" spans="10:12" ht="15.75" customHeight="1" x14ac:dyDescent="0.25">
      <c r="J427" s="3"/>
      <c r="K427" s="3"/>
      <c r="L427" s="3"/>
    </row>
    <row r="428" spans="10:12" ht="15.75" customHeight="1" x14ac:dyDescent="0.25">
      <c r="J428" s="3"/>
      <c r="K428" s="3"/>
      <c r="L428" s="3"/>
    </row>
    <row r="429" spans="10:12" ht="15.75" customHeight="1" x14ac:dyDescent="0.25">
      <c r="J429" s="3"/>
      <c r="K429" s="3"/>
      <c r="L429" s="3"/>
    </row>
    <row r="430" spans="10:12" ht="15.75" customHeight="1" x14ac:dyDescent="0.25">
      <c r="J430" s="3"/>
      <c r="K430" s="3"/>
      <c r="L430" s="3"/>
    </row>
    <row r="431" spans="10:12" ht="15.75" customHeight="1" x14ac:dyDescent="0.25">
      <c r="J431" s="3"/>
      <c r="K431" s="3"/>
      <c r="L431" s="3"/>
    </row>
    <row r="432" spans="10:12" ht="15.75" customHeight="1" x14ac:dyDescent="0.25">
      <c r="J432" s="3"/>
      <c r="K432" s="3"/>
      <c r="L432" s="3"/>
    </row>
    <row r="433" spans="10:12" ht="15.75" customHeight="1" x14ac:dyDescent="0.25">
      <c r="J433" s="3"/>
      <c r="K433" s="3"/>
      <c r="L433" s="3"/>
    </row>
    <row r="434" spans="10:12" ht="15.75" customHeight="1" x14ac:dyDescent="0.25">
      <c r="J434" s="3"/>
      <c r="K434" s="3"/>
      <c r="L434" s="3"/>
    </row>
    <row r="435" spans="10:12" ht="15.75" customHeight="1" x14ac:dyDescent="0.25">
      <c r="J435" s="3"/>
      <c r="K435" s="3"/>
      <c r="L435" s="3"/>
    </row>
    <row r="436" spans="10:12" ht="15.75" customHeight="1" x14ac:dyDescent="0.25">
      <c r="J436" s="3"/>
      <c r="K436" s="3"/>
      <c r="L436" s="3"/>
    </row>
    <row r="437" spans="10:12" ht="15.75" customHeight="1" x14ac:dyDescent="0.25">
      <c r="J437" s="3"/>
      <c r="K437" s="3"/>
      <c r="L437" s="3"/>
    </row>
    <row r="438" spans="10:12" ht="15.75" customHeight="1" x14ac:dyDescent="0.25">
      <c r="J438" s="3"/>
      <c r="K438" s="3"/>
      <c r="L438" s="3"/>
    </row>
    <row r="439" spans="10:12" ht="15.75" customHeight="1" x14ac:dyDescent="0.25">
      <c r="J439" s="3"/>
      <c r="K439" s="3"/>
      <c r="L439" s="3"/>
    </row>
    <row r="440" spans="10:12" ht="15.75" customHeight="1" x14ac:dyDescent="0.25">
      <c r="J440" s="3"/>
      <c r="K440" s="3"/>
      <c r="L440" s="3"/>
    </row>
    <row r="441" spans="10:12" ht="15.75" customHeight="1" x14ac:dyDescent="0.25">
      <c r="J441" s="3"/>
      <c r="K441" s="3"/>
      <c r="L441" s="3"/>
    </row>
    <row r="442" spans="10:12" ht="15.75" customHeight="1" x14ac:dyDescent="0.25">
      <c r="J442" s="3"/>
      <c r="K442" s="3"/>
      <c r="L442" s="3"/>
    </row>
    <row r="443" spans="10:12" ht="15.75" customHeight="1" x14ac:dyDescent="0.25">
      <c r="J443" s="3"/>
      <c r="K443" s="3"/>
      <c r="L443" s="3"/>
    </row>
    <row r="444" spans="10:12" ht="15.75" customHeight="1" x14ac:dyDescent="0.25">
      <c r="J444" s="3"/>
      <c r="K444" s="3"/>
      <c r="L444" s="3"/>
    </row>
    <row r="445" spans="10:12" ht="15.75" customHeight="1" x14ac:dyDescent="0.25">
      <c r="J445" s="3"/>
      <c r="K445" s="3"/>
      <c r="L445" s="3"/>
    </row>
    <row r="446" spans="10:12" ht="15.75" customHeight="1" x14ac:dyDescent="0.25">
      <c r="J446" s="3"/>
      <c r="K446" s="3"/>
      <c r="L446" s="3"/>
    </row>
    <row r="447" spans="10:12" ht="15.75" customHeight="1" x14ac:dyDescent="0.25">
      <c r="J447" s="3"/>
      <c r="K447" s="3"/>
      <c r="L447" s="3"/>
    </row>
    <row r="448" spans="10:12" ht="15.75" customHeight="1" x14ac:dyDescent="0.25">
      <c r="J448" s="3"/>
      <c r="K448" s="3"/>
      <c r="L448" s="3"/>
    </row>
    <row r="449" spans="10:12" ht="15.75" customHeight="1" x14ac:dyDescent="0.25">
      <c r="J449" s="3"/>
      <c r="K449" s="3"/>
      <c r="L449" s="3"/>
    </row>
    <row r="450" spans="10:12" ht="15.75" customHeight="1" x14ac:dyDescent="0.25">
      <c r="J450" s="3"/>
      <c r="K450" s="3"/>
      <c r="L450" s="3"/>
    </row>
    <row r="451" spans="10:12" ht="15.75" customHeight="1" x14ac:dyDescent="0.25">
      <c r="J451" s="3"/>
      <c r="K451" s="3"/>
      <c r="L451" s="3"/>
    </row>
    <row r="452" spans="10:12" ht="15.75" customHeight="1" x14ac:dyDescent="0.25">
      <c r="J452" s="3"/>
      <c r="K452" s="3"/>
      <c r="L452" s="3"/>
    </row>
    <row r="453" spans="10:12" ht="15.75" customHeight="1" x14ac:dyDescent="0.25">
      <c r="J453" s="3"/>
      <c r="K453" s="3"/>
      <c r="L453" s="3"/>
    </row>
    <row r="454" spans="10:12" ht="15.75" customHeight="1" x14ac:dyDescent="0.25">
      <c r="J454" s="3"/>
      <c r="K454" s="3"/>
      <c r="L454" s="3"/>
    </row>
    <row r="455" spans="10:12" ht="15.75" customHeight="1" x14ac:dyDescent="0.25">
      <c r="J455" s="3"/>
      <c r="K455" s="3"/>
      <c r="L455" s="3"/>
    </row>
    <row r="456" spans="10:12" ht="15.75" customHeight="1" x14ac:dyDescent="0.25">
      <c r="J456" s="3"/>
      <c r="K456" s="3"/>
      <c r="L456" s="3"/>
    </row>
    <row r="457" spans="10:12" ht="15.75" customHeight="1" x14ac:dyDescent="0.25">
      <c r="J457" s="3"/>
      <c r="K457" s="3"/>
      <c r="L457" s="3"/>
    </row>
    <row r="458" spans="10:12" ht="15.75" customHeight="1" x14ac:dyDescent="0.25">
      <c r="J458" s="3"/>
      <c r="K458" s="3"/>
      <c r="L458" s="3"/>
    </row>
    <row r="459" spans="10:12" ht="15.75" customHeight="1" x14ac:dyDescent="0.25">
      <c r="J459" s="3"/>
      <c r="K459" s="3"/>
      <c r="L459" s="3"/>
    </row>
    <row r="460" spans="10:12" ht="15.75" customHeight="1" x14ac:dyDescent="0.25">
      <c r="J460" s="3"/>
      <c r="K460" s="3"/>
      <c r="L460" s="3"/>
    </row>
    <row r="461" spans="10:12" ht="15.75" customHeight="1" x14ac:dyDescent="0.25">
      <c r="J461" s="3"/>
      <c r="K461" s="3"/>
      <c r="L461" s="3"/>
    </row>
    <row r="462" spans="10:12" ht="15.75" customHeight="1" x14ac:dyDescent="0.25">
      <c r="J462" s="3"/>
      <c r="K462" s="3"/>
      <c r="L462" s="3"/>
    </row>
    <row r="463" spans="10:12" ht="15.75" customHeight="1" x14ac:dyDescent="0.25">
      <c r="J463" s="3"/>
      <c r="K463" s="3"/>
      <c r="L463" s="3"/>
    </row>
    <row r="464" spans="10:12" ht="15.75" customHeight="1" x14ac:dyDescent="0.25">
      <c r="J464" s="3"/>
      <c r="K464" s="3"/>
      <c r="L464" s="3"/>
    </row>
    <row r="465" spans="10:12" ht="15.75" customHeight="1" x14ac:dyDescent="0.25">
      <c r="J465" s="3"/>
      <c r="K465" s="3"/>
      <c r="L465" s="3"/>
    </row>
    <row r="466" spans="10:12" ht="15.75" customHeight="1" x14ac:dyDescent="0.25">
      <c r="J466" s="3"/>
      <c r="K466" s="3"/>
      <c r="L466" s="3"/>
    </row>
    <row r="467" spans="10:12" ht="15.75" customHeight="1" x14ac:dyDescent="0.25">
      <c r="J467" s="3"/>
      <c r="K467" s="3"/>
      <c r="L467" s="3"/>
    </row>
    <row r="468" spans="10:12" ht="15.75" customHeight="1" x14ac:dyDescent="0.25">
      <c r="J468" s="3"/>
      <c r="K468" s="3"/>
      <c r="L468" s="3"/>
    </row>
    <row r="469" spans="10:12" ht="15.75" customHeight="1" x14ac:dyDescent="0.25">
      <c r="J469" s="3"/>
      <c r="K469" s="3"/>
      <c r="L469" s="3"/>
    </row>
    <row r="470" spans="10:12" ht="15.75" customHeight="1" x14ac:dyDescent="0.25">
      <c r="J470" s="3"/>
      <c r="K470" s="3"/>
      <c r="L470" s="3"/>
    </row>
    <row r="471" spans="10:12" ht="15.75" customHeight="1" x14ac:dyDescent="0.25">
      <c r="J471" s="3"/>
      <c r="K471" s="3"/>
      <c r="L471" s="3"/>
    </row>
    <row r="472" spans="10:12" ht="15.75" customHeight="1" x14ac:dyDescent="0.25">
      <c r="J472" s="3"/>
      <c r="K472" s="3"/>
      <c r="L472" s="3"/>
    </row>
    <row r="473" spans="10:12" ht="15.75" customHeight="1" x14ac:dyDescent="0.25">
      <c r="J473" s="3"/>
      <c r="K473" s="3"/>
      <c r="L473" s="3"/>
    </row>
    <row r="474" spans="10:12" ht="15.75" customHeight="1" x14ac:dyDescent="0.25">
      <c r="J474" s="3"/>
      <c r="K474" s="3"/>
      <c r="L474" s="3"/>
    </row>
    <row r="475" spans="10:12" ht="15.75" customHeight="1" x14ac:dyDescent="0.25">
      <c r="J475" s="3"/>
      <c r="K475" s="3"/>
      <c r="L475" s="3"/>
    </row>
    <row r="476" spans="10:12" ht="15.75" customHeight="1" x14ac:dyDescent="0.25">
      <c r="J476" s="3"/>
      <c r="K476" s="3"/>
      <c r="L476" s="3"/>
    </row>
    <row r="477" spans="10:12" ht="15.75" customHeight="1" x14ac:dyDescent="0.25">
      <c r="J477" s="3"/>
      <c r="K477" s="3"/>
      <c r="L477" s="3"/>
    </row>
    <row r="478" spans="10:12" ht="15.75" customHeight="1" x14ac:dyDescent="0.25">
      <c r="J478" s="3"/>
      <c r="K478" s="3"/>
      <c r="L478" s="3"/>
    </row>
    <row r="479" spans="10:12" ht="15.75" customHeight="1" x14ac:dyDescent="0.25">
      <c r="J479" s="3"/>
      <c r="K479" s="3"/>
      <c r="L479" s="3"/>
    </row>
    <row r="480" spans="10:12" ht="15.75" customHeight="1" x14ac:dyDescent="0.25">
      <c r="J480" s="3"/>
      <c r="K480" s="3"/>
      <c r="L480" s="3"/>
    </row>
    <row r="481" spans="10:12" ht="15.75" customHeight="1" x14ac:dyDescent="0.25">
      <c r="J481" s="3"/>
      <c r="K481" s="3"/>
      <c r="L481" s="3"/>
    </row>
    <row r="482" spans="10:12" ht="15.75" customHeight="1" x14ac:dyDescent="0.25">
      <c r="J482" s="3"/>
      <c r="K482" s="3"/>
      <c r="L482" s="3"/>
    </row>
    <row r="483" spans="10:12" ht="15.75" customHeight="1" x14ac:dyDescent="0.25">
      <c r="J483" s="3"/>
      <c r="K483" s="3"/>
      <c r="L483" s="3"/>
    </row>
    <row r="484" spans="10:12" ht="15.75" customHeight="1" x14ac:dyDescent="0.25">
      <c r="J484" s="3"/>
      <c r="K484" s="3"/>
      <c r="L484" s="3"/>
    </row>
    <row r="485" spans="10:12" ht="15.75" customHeight="1" x14ac:dyDescent="0.25">
      <c r="J485" s="3"/>
      <c r="K485" s="3"/>
      <c r="L485" s="3"/>
    </row>
    <row r="486" spans="10:12" ht="15.75" customHeight="1" x14ac:dyDescent="0.25">
      <c r="J486" s="3"/>
      <c r="K486" s="3"/>
      <c r="L486" s="3"/>
    </row>
    <row r="487" spans="10:12" ht="15.75" customHeight="1" x14ac:dyDescent="0.25">
      <c r="J487" s="3"/>
      <c r="K487" s="3"/>
      <c r="L487" s="3"/>
    </row>
    <row r="488" spans="10:12" ht="15.75" customHeight="1" x14ac:dyDescent="0.25">
      <c r="J488" s="3"/>
      <c r="K488" s="3"/>
      <c r="L488" s="3"/>
    </row>
    <row r="489" spans="10:12" ht="15.75" customHeight="1" x14ac:dyDescent="0.25">
      <c r="J489" s="3"/>
      <c r="K489" s="3"/>
      <c r="L489" s="3"/>
    </row>
    <row r="490" spans="10:12" ht="15.75" customHeight="1" x14ac:dyDescent="0.25">
      <c r="J490" s="3"/>
      <c r="K490" s="3"/>
      <c r="L490" s="3"/>
    </row>
    <row r="491" spans="10:12" ht="15.75" customHeight="1" x14ac:dyDescent="0.25">
      <c r="J491" s="3"/>
      <c r="K491" s="3"/>
      <c r="L491" s="3"/>
    </row>
    <row r="492" spans="10:12" ht="15.75" customHeight="1" x14ac:dyDescent="0.25">
      <c r="J492" s="3"/>
      <c r="K492" s="3"/>
      <c r="L492" s="3"/>
    </row>
    <row r="493" spans="10:12" ht="15.75" customHeight="1" x14ac:dyDescent="0.25">
      <c r="J493" s="3"/>
      <c r="K493" s="3"/>
      <c r="L493" s="3"/>
    </row>
    <row r="494" spans="10:12" ht="15.75" customHeight="1" x14ac:dyDescent="0.25">
      <c r="J494" s="3"/>
      <c r="K494" s="3"/>
      <c r="L494" s="3"/>
    </row>
    <row r="495" spans="10:12" ht="15.75" customHeight="1" x14ac:dyDescent="0.25">
      <c r="J495" s="3"/>
      <c r="K495" s="3"/>
      <c r="L495" s="3"/>
    </row>
    <row r="496" spans="10:12" ht="15.75" customHeight="1" x14ac:dyDescent="0.25">
      <c r="J496" s="3"/>
      <c r="K496" s="3"/>
      <c r="L496" s="3"/>
    </row>
    <row r="497" spans="10:12" ht="15.75" customHeight="1" x14ac:dyDescent="0.25">
      <c r="J497" s="3"/>
      <c r="K497" s="3"/>
      <c r="L497" s="3"/>
    </row>
    <row r="498" spans="10:12" ht="15.75" customHeight="1" x14ac:dyDescent="0.25">
      <c r="J498" s="3"/>
      <c r="K498" s="3"/>
      <c r="L498" s="3"/>
    </row>
    <row r="499" spans="10:12" ht="15.75" customHeight="1" x14ac:dyDescent="0.25">
      <c r="J499" s="3"/>
      <c r="K499" s="3"/>
      <c r="L499" s="3"/>
    </row>
    <row r="500" spans="10:12" ht="15.75" customHeight="1" x14ac:dyDescent="0.25">
      <c r="J500" s="3"/>
      <c r="K500" s="3"/>
      <c r="L500" s="3"/>
    </row>
    <row r="501" spans="10:12" ht="15.75" customHeight="1" x14ac:dyDescent="0.25">
      <c r="J501" s="3"/>
      <c r="K501" s="3"/>
      <c r="L501" s="3"/>
    </row>
    <row r="502" spans="10:12" ht="15.75" customHeight="1" x14ac:dyDescent="0.25">
      <c r="J502" s="3"/>
      <c r="K502" s="3"/>
      <c r="L502" s="3"/>
    </row>
    <row r="503" spans="10:12" ht="15.75" customHeight="1" x14ac:dyDescent="0.25">
      <c r="J503" s="3"/>
      <c r="K503" s="3"/>
      <c r="L503" s="3"/>
    </row>
    <row r="504" spans="10:12" ht="15.75" customHeight="1" x14ac:dyDescent="0.25">
      <c r="J504" s="3"/>
      <c r="K504" s="3"/>
      <c r="L504" s="3"/>
    </row>
    <row r="505" spans="10:12" ht="15.75" customHeight="1" x14ac:dyDescent="0.25">
      <c r="J505" s="3"/>
      <c r="K505" s="3"/>
      <c r="L505" s="3"/>
    </row>
    <row r="506" spans="10:12" ht="15.75" customHeight="1" x14ac:dyDescent="0.25">
      <c r="J506" s="3"/>
      <c r="K506" s="3"/>
      <c r="L506" s="3"/>
    </row>
    <row r="507" spans="10:12" ht="15.75" customHeight="1" x14ac:dyDescent="0.25">
      <c r="J507" s="3"/>
      <c r="K507" s="3"/>
      <c r="L507" s="3"/>
    </row>
    <row r="508" spans="10:12" ht="15.75" customHeight="1" x14ac:dyDescent="0.25">
      <c r="J508" s="3"/>
      <c r="K508" s="3"/>
      <c r="L508" s="3"/>
    </row>
    <row r="509" spans="10:12" ht="15.75" customHeight="1" x14ac:dyDescent="0.25">
      <c r="J509" s="3"/>
      <c r="K509" s="3"/>
      <c r="L509" s="3"/>
    </row>
    <row r="510" spans="10:12" ht="15.75" customHeight="1" x14ac:dyDescent="0.25">
      <c r="J510" s="3"/>
      <c r="K510" s="3"/>
      <c r="L510" s="3"/>
    </row>
    <row r="511" spans="10:12" ht="15.75" customHeight="1" x14ac:dyDescent="0.25">
      <c r="J511" s="3"/>
      <c r="K511" s="3"/>
      <c r="L511" s="3"/>
    </row>
    <row r="512" spans="10:12" ht="15.75" customHeight="1" x14ac:dyDescent="0.25">
      <c r="J512" s="3"/>
      <c r="K512" s="3"/>
      <c r="L512" s="3"/>
    </row>
    <row r="513" spans="10:12" ht="15.75" customHeight="1" x14ac:dyDescent="0.25">
      <c r="J513" s="3"/>
      <c r="K513" s="3"/>
      <c r="L513" s="3"/>
    </row>
    <row r="514" spans="10:12" ht="15.75" customHeight="1" x14ac:dyDescent="0.25">
      <c r="J514" s="3"/>
      <c r="K514" s="3"/>
      <c r="L514" s="3"/>
    </row>
    <row r="515" spans="10:12" ht="15.75" customHeight="1" x14ac:dyDescent="0.25">
      <c r="J515" s="3"/>
      <c r="K515" s="3"/>
      <c r="L515" s="3"/>
    </row>
    <row r="516" spans="10:12" ht="15.75" customHeight="1" x14ac:dyDescent="0.25">
      <c r="J516" s="3"/>
      <c r="K516" s="3"/>
      <c r="L516" s="3"/>
    </row>
    <row r="517" spans="10:12" ht="15.75" customHeight="1" x14ac:dyDescent="0.25">
      <c r="J517" s="3"/>
      <c r="K517" s="3"/>
      <c r="L517" s="3"/>
    </row>
    <row r="518" spans="10:12" ht="15.75" customHeight="1" x14ac:dyDescent="0.25">
      <c r="J518" s="3"/>
      <c r="K518" s="3"/>
      <c r="L518" s="3"/>
    </row>
    <row r="519" spans="10:12" ht="15.75" customHeight="1" x14ac:dyDescent="0.25">
      <c r="J519" s="3"/>
      <c r="K519" s="3"/>
      <c r="L519" s="3"/>
    </row>
    <row r="520" spans="10:12" ht="15.75" customHeight="1" x14ac:dyDescent="0.25">
      <c r="J520" s="3"/>
      <c r="K520" s="3"/>
      <c r="L520" s="3"/>
    </row>
    <row r="521" spans="10:12" ht="15.75" customHeight="1" x14ac:dyDescent="0.25">
      <c r="J521" s="3"/>
      <c r="K521" s="3"/>
      <c r="L521" s="3"/>
    </row>
    <row r="522" spans="10:12" ht="15.75" customHeight="1" x14ac:dyDescent="0.25">
      <c r="J522" s="3"/>
      <c r="K522" s="3"/>
      <c r="L522" s="3"/>
    </row>
    <row r="523" spans="10:12" ht="15.75" customHeight="1" x14ac:dyDescent="0.25">
      <c r="J523" s="3"/>
      <c r="K523" s="3"/>
      <c r="L523" s="3"/>
    </row>
    <row r="524" spans="10:12" ht="15.75" customHeight="1" x14ac:dyDescent="0.25">
      <c r="J524" s="3"/>
      <c r="K524" s="3"/>
      <c r="L524" s="3"/>
    </row>
    <row r="525" spans="10:12" ht="15.75" customHeight="1" x14ac:dyDescent="0.25">
      <c r="J525" s="3"/>
      <c r="K525" s="3"/>
      <c r="L525" s="3"/>
    </row>
    <row r="526" spans="10:12" ht="15.75" customHeight="1" x14ac:dyDescent="0.25">
      <c r="J526" s="3"/>
      <c r="K526" s="3"/>
      <c r="L526" s="3"/>
    </row>
    <row r="527" spans="10:12" ht="15.75" customHeight="1" x14ac:dyDescent="0.25">
      <c r="J527" s="3"/>
      <c r="K527" s="3"/>
      <c r="L527" s="3"/>
    </row>
    <row r="528" spans="10:12" ht="15.75" customHeight="1" x14ac:dyDescent="0.25">
      <c r="J528" s="3"/>
      <c r="K528" s="3"/>
      <c r="L528" s="3"/>
    </row>
    <row r="529" spans="10:12" ht="15.75" customHeight="1" x14ac:dyDescent="0.25">
      <c r="J529" s="3"/>
      <c r="K529" s="3"/>
      <c r="L529" s="3"/>
    </row>
    <row r="530" spans="10:12" ht="15.75" customHeight="1" x14ac:dyDescent="0.25">
      <c r="J530" s="3"/>
      <c r="K530" s="3"/>
      <c r="L530" s="3"/>
    </row>
    <row r="531" spans="10:12" ht="15.75" customHeight="1" x14ac:dyDescent="0.25">
      <c r="J531" s="3"/>
      <c r="K531" s="3"/>
      <c r="L531" s="3"/>
    </row>
    <row r="532" spans="10:12" ht="15.75" customHeight="1" x14ac:dyDescent="0.25">
      <c r="J532" s="3"/>
      <c r="K532" s="3"/>
      <c r="L532" s="3"/>
    </row>
    <row r="533" spans="10:12" ht="15.75" customHeight="1" x14ac:dyDescent="0.25">
      <c r="J533" s="3"/>
      <c r="K533" s="3"/>
      <c r="L533" s="3"/>
    </row>
    <row r="534" spans="10:12" ht="15.75" customHeight="1" x14ac:dyDescent="0.25">
      <c r="J534" s="3"/>
      <c r="K534" s="3"/>
      <c r="L534" s="3"/>
    </row>
    <row r="535" spans="10:12" ht="15.75" customHeight="1" x14ac:dyDescent="0.25">
      <c r="J535" s="3"/>
      <c r="K535" s="3"/>
      <c r="L535" s="3"/>
    </row>
    <row r="536" spans="10:12" ht="15.75" customHeight="1" x14ac:dyDescent="0.25">
      <c r="J536" s="3"/>
      <c r="K536" s="3"/>
      <c r="L536" s="3"/>
    </row>
    <row r="537" spans="10:12" ht="15.75" customHeight="1" x14ac:dyDescent="0.25">
      <c r="J537" s="3"/>
      <c r="K537" s="3"/>
      <c r="L537" s="3"/>
    </row>
    <row r="538" spans="10:12" ht="15.75" customHeight="1" x14ac:dyDescent="0.25">
      <c r="J538" s="3"/>
      <c r="K538" s="3"/>
      <c r="L538" s="3"/>
    </row>
    <row r="539" spans="10:12" ht="15.75" customHeight="1" x14ac:dyDescent="0.25">
      <c r="J539" s="3"/>
      <c r="K539" s="3"/>
      <c r="L539" s="3"/>
    </row>
    <row r="540" spans="10:12" ht="15.75" customHeight="1" x14ac:dyDescent="0.25">
      <c r="J540" s="3"/>
      <c r="K540" s="3"/>
      <c r="L540" s="3"/>
    </row>
    <row r="541" spans="10:12" ht="15.75" customHeight="1" x14ac:dyDescent="0.25">
      <c r="J541" s="3"/>
      <c r="K541" s="3"/>
      <c r="L541" s="3"/>
    </row>
    <row r="542" spans="10:12" ht="15.75" customHeight="1" x14ac:dyDescent="0.25">
      <c r="J542" s="3"/>
      <c r="K542" s="3"/>
      <c r="L542" s="3"/>
    </row>
    <row r="543" spans="10:12" ht="15.75" customHeight="1" x14ac:dyDescent="0.25">
      <c r="J543" s="3"/>
      <c r="K543" s="3"/>
      <c r="L543" s="3"/>
    </row>
    <row r="544" spans="10:12" ht="15.75" customHeight="1" x14ac:dyDescent="0.25">
      <c r="J544" s="3"/>
      <c r="K544" s="3"/>
      <c r="L544" s="3"/>
    </row>
    <row r="545" spans="10:12" ht="15.75" customHeight="1" x14ac:dyDescent="0.25">
      <c r="J545" s="3"/>
      <c r="K545" s="3"/>
      <c r="L545" s="3"/>
    </row>
    <row r="546" spans="10:12" ht="15.75" customHeight="1" x14ac:dyDescent="0.25">
      <c r="J546" s="3"/>
      <c r="K546" s="3"/>
      <c r="L546" s="3"/>
    </row>
    <row r="547" spans="10:12" ht="15.75" customHeight="1" x14ac:dyDescent="0.25">
      <c r="J547" s="3"/>
      <c r="K547" s="3"/>
      <c r="L547" s="3"/>
    </row>
    <row r="548" spans="10:12" ht="15.75" customHeight="1" x14ac:dyDescent="0.25">
      <c r="J548" s="3"/>
      <c r="K548" s="3"/>
      <c r="L548" s="3"/>
    </row>
    <row r="549" spans="10:12" ht="15.75" customHeight="1" x14ac:dyDescent="0.25">
      <c r="J549" s="3"/>
      <c r="K549" s="3"/>
      <c r="L549" s="3"/>
    </row>
    <row r="550" spans="10:12" ht="15.75" customHeight="1" x14ac:dyDescent="0.25">
      <c r="J550" s="3"/>
      <c r="K550" s="3"/>
      <c r="L550" s="3"/>
    </row>
    <row r="551" spans="10:12" ht="15.75" customHeight="1" x14ac:dyDescent="0.25">
      <c r="J551" s="3"/>
      <c r="K551" s="3"/>
      <c r="L551" s="3"/>
    </row>
    <row r="552" spans="10:12" ht="15.75" customHeight="1" x14ac:dyDescent="0.25">
      <c r="J552" s="3"/>
      <c r="K552" s="3"/>
      <c r="L552" s="3"/>
    </row>
    <row r="553" spans="10:12" ht="15.75" customHeight="1" x14ac:dyDescent="0.25">
      <c r="J553" s="3"/>
      <c r="K553" s="3"/>
      <c r="L553" s="3"/>
    </row>
    <row r="554" spans="10:12" ht="15.75" customHeight="1" x14ac:dyDescent="0.25">
      <c r="J554" s="3"/>
      <c r="K554" s="3"/>
      <c r="L554" s="3"/>
    </row>
    <row r="555" spans="10:12" ht="15.75" customHeight="1" x14ac:dyDescent="0.25">
      <c r="J555" s="3"/>
      <c r="K555" s="3"/>
      <c r="L555" s="3"/>
    </row>
    <row r="556" spans="10:12" ht="15.75" customHeight="1" x14ac:dyDescent="0.25">
      <c r="J556" s="3"/>
      <c r="K556" s="3"/>
      <c r="L556" s="3"/>
    </row>
    <row r="557" spans="10:12" ht="15.75" customHeight="1" x14ac:dyDescent="0.25">
      <c r="J557" s="3"/>
      <c r="K557" s="3"/>
      <c r="L557" s="3"/>
    </row>
    <row r="558" spans="10:12" ht="15.75" customHeight="1" x14ac:dyDescent="0.25">
      <c r="J558" s="3"/>
      <c r="K558" s="3"/>
      <c r="L558" s="3"/>
    </row>
    <row r="559" spans="10:12" ht="15.75" customHeight="1" x14ac:dyDescent="0.25">
      <c r="J559" s="3"/>
      <c r="K559" s="3"/>
      <c r="L559" s="3"/>
    </row>
    <row r="560" spans="10:12" ht="15.75" customHeight="1" x14ac:dyDescent="0.25">
      <c r="J560" s="3"/>
      <c r="K560" s="3"/>
      <c r="L560" s="3"/>
    </row>
    <row r="561" spans="10:12" ht="15.75" customHeight="1" x14ac:dyDescent="0.25">
      <c r="J561" s="3"/>
      <c r="K561" s="3"/>
      <c r="L561" s="3"/>
    </row>
    <row r="562" spans="10:12" ht="15.75" customHeight="1" x14ac:dyDescent="0.25">
      <c r="J562" s="3"/>
      <c r="K562" s="3"/>
      <c r="L562" s="3"/>
    </row>
    <row r="563" spans="10:12" ht="15.75" customHeight="1" x14ac:dyDescent="0.25">
      <c r="J563" s="3"/>
      <c r="K563" s="3"/>
      <c r="L563" s="3"/>
    </row>
    <row r="564" spans="10:12" ht="15.75" customHeight="1" x14ac:dyDescent="0.25">
      <c r="J564" s="3"/>
      <c r="K564" s="3"/>
      <c r="L564" s="3"/>
    </row>
    <row r="565" spans="10:12" ht="15.75" customHeight="1" x14ac:dyDescent="0.25">
      <c r="J565" s="3"/>
      <c r="K565" s="3"/>
      <c r="L565" s="3"/>
    </row>
    <row r="566" spans="10:12" ht="15.75" customHeight="1" x14ac:dyDescent="0.25">
      <c r="J566" s="3"/>
      <c r="K566" s="3"/>
      <c r="L566" s="3"/>
    </row>
    <row r="567" spans="10:12" ht="15.75" customHeight="1" x14ac:dyDescent="0.25">
      <c r="J567" s="3"/>
      <c r="K567" s="3"/>
      <c r="L567" s="3"/>
    </row>
    <row r="568" spans="10:12" ht="15.75" customHeight="1" x14ac:dyDescent="0.25">
      <c r="J568" s="3"/>
      <c r="K568" s="3"/>
      <c r="L568" s="3"/>
    </row>
    <row r="569" spans="10:12" ht="15.75" customHeight="1" x14ac:dyDescent="0.25">
      <c r="J569" s="3"/>
      <c r="K569" s="3"/>
      <c r="L569" s="3"/>
    </row>
    <row r="570" spans="10:12" ht="15.75" customHeight="1" x14ac:dyDescent="0.25">
      <c r="J570" s="3"/>
      <c r="K570" s="3"/>
      <c r="L570" s="3"/>
    </row>
    <row r="571" spans="10:12" ht="15.75" customHeight="1" x14ac:dyDescent="0.25">
      <c r="J571" s="3"/>
      <c r="K571" s="3"/>
      <c r="L571" s="3"/>
    </row>
    <row r="572" spans="10:12" ht="15.75" customHeight="1" x14ac:dyDescent="0.25">
      <c r="J572" s="3"/>
      <c r="K572" s="3"/>
      <c r="L572" s="3"/>
    </row>
    <row r="573" spans="10:12" ht="15.75" customHeight="1" x14ac:dyDescent="0.25">
      <c r="J573" s="3"/>
      <c r="K573" s="3"/>
      <c r="L573" s="3"/>
    </row>
    <row r="574" spans="10:12" ht="15.75" customHeight="1" x14ac:dyDescent="0.25">
      <c r="J574" s="3"/>
      <c r="K574" s="3"/>
      <c r="L574" s="3"/>
    </row>
    <row r="575" spans="10:12" ht="15.75" customHeight="1" x14ac:dyDescent="0.25">
      <c r="J575" s="3"/>
      <c r="K575" s="3"/>
      <c r="L575" s="3"/>
    </row>
    <row r="576" spans="10:12" ht="15.75" customHeight="1" x14ac:dyDescent="0.25">
      <c r="J576" s="3"/>
      <c r="K576" s="3"/>
      <c r="L576" s="3"/>
    </row>
    <row r="577" spans="10:12" ht="15.75" customHeight="1" x14ac:dyDescent="0.25">
      <c r="J577" s="3"/>
      <c r="K577" s="3"/>
      <c r="L577" s="3"/>
    </row>
    <row r="578" spans="10:12" ht="15.75" customHeight="1" x14ac:dyDescent="0.25">
      <c r="J578" s="3"/>
      <c r="K578" s="3"/>
      <c r="L578" s="3"/>
    </row>
    <row r="579" spans="10:12" ht="15.75" customHeight="1" x14ac:dyDescent="0.25">
      <c r="J579" s="3"/>
      <c r="K579" s="3"/>
      <c r="L579" s="3"/>
    </row>
    <row r="580" spans="10:12" ht="15.75" customHeight="1" x14ac:dyDescent="0.25">
      <c r="J580" s="3"/>
      <c r="K580" s="3"/>
      <c r="L580" s="3"/>
    </row>
    <row r="581" spans="10:12" ht="15.75" customHeight="1" x14ac:dyDescent="0.25">
      <c r="J581" s="3"/>
      <c r="K581" s="3"/>
      <c r="L581" s="3"/>
    </row>
    <row r="582" spans="10:12" ht="15.75" customHeight="1" x14ac:dyDescent="0.25">
      <c r="J582" s="3"/>
      <c r="K582" s="3"/>
      <c r="L582" s="3"/>
    </row>
    <row r="583" spans="10:12" ht="15.75" customHeight="1" x14ac:dyDescent="0.25">
      <c r="J583" s="3"/>
      <c r="K583" s="3"/>
      <c r="L583" s="3"/>
    </row>
    <row r="584" spans="10:12" ht="15.75" customHeight="1" x14ac:dyDescent="0.25">
      <c r="J584" s="3"/>
      <c r="K584" s="3"/>
      <c r="L584" s="3"/>
    </row>
    <row r="585" spans="10:12" ht="15.75" customHeight="1" x14ac:dyDescent="0.25">
      <c r="J585" s="3"/>
      <c r="K585" s="3"/>
      <c r="L585" s="3"/>
    </row>
    <row r="586" spans="10:12" ht="15.75" customHeight="1" x14ac:dyDescent="0.25">
      <c r="J586" s="3"/>
      <c r="K586" s="3"/>
      <c r="L586" s="3"/>
    </row>
    <row r="587" spans="10:12" ht="15.75" customHeight="1" x14ac:dyDescent="0.25">
      <c r="J587" s="3"/>
      <c r="K587" s="3"/>
      <c r="L587" s="3"/>
    </row>
    <row r="588" spans="10:12" ht="15.75" customHeight="1" x14ac:dyDescent="0.25">
      <c r="J588" s="3"/>
      <c r="K588" s="3"/>
      <c r="L588" s="3"/>
    </row>
    <row r="589" spans="10:12" ht="15.75" customHeight="1" x14ac:dyDescent="0.25">
      <c r="J589" s="3"/>
      <c r="K589" s="3"/>
      <c r="L589" s="3"/>
    </row>
    <row r="590" spans="10:12" ht="15.75" customHeight="1" x14ac:dyDescent="0.25">
      <c r="J590" s="3"/>
      <c r="K590" s="3"/>
      <c r="L590" s="3"/>
    </row>
    <row r="591" spans="10:12" ht="15.75" customHeight="1" x14ac:dyDescent="0.25">
      <c r="J591" s="3"/>
      <c r="K591" s="3"/>
      <c r="L591" s="3"/>
    </row>
    <row r="592" spans="10:12" ht="15.75" customHeight="1" x14ac:dyDescent="0.25">
      <c r="J592" s="3"/>
      <c r="K592" s="3"/>
      <c r="L592" s="3"/>
    </row>
    <row r="593" spans="10:12" ht="15.75" customHeight="1" x14ac:dyDescent="0.25">
      <c r="J593" s="3"/>
      <c r="K593" s="3"/>
      <c r="L593" s="3"/>
    </row>
    <row r="594" spans="10:12" ht="15.75" customHeight="1" x14ac:dyDescent="0.25">
      <c r="J594" s="3"/>
      <c r="K594" s="3"/>
      <c r="L594" s="3"/>
    </row>
    <row r="595" spans="10:12" ht="15.75" customHeight="1" x14ac:dyDescent="0.25">
      <c r="J595" s="3"/>
      <c r="K595" s="3"/>
      <c r="L595" s="3"/>
    </row>
    <row r="596" spans="10:12" ht="15.75" customHeight="1" x14ac:dyDescent="0.25">
      <c r="J596" s="3"/>
      <c r="K596" s="3"/>
      <c r="L596" s="3"/>
    </row>
    <row r="597" spans="10:12" ht="15.75" customHeight="1" x14ac:dyDescent="0.25">
      <c r="J597" s="3"/>
      <c r="K597" s="3"/>
      <c r="L597" s="3"/>
    </row>
    <row r="598" spans="10:12" ht="15.75" customHeight="1" x14ac:dyDescent="0.25">
      <c r="J598" s="3"/>
      <c r="K598" s="3"/>
      <c r="L598" s="3"/>
    </row>
    <row r="599" spans="10:12" ht="15.75" customHeight="1" x14ac:dyDescent="0.25">
      <c r="J599" s="3"/>
      <c r="K599" s="3"/>
      <c r="L599" s="3"/>
    </row>
    <row r="600" spans="10:12" ht="15.75" customHeight="1" x14ac:dyDescent="0.25">
      <c r="J600" s="3"/>
      <c r="K600" s="3"/>
      <c r="L600" s="3"/>
    </row>
    <row r="601" spans="10:12" ht="15.75" customHeight="1" x14ac:dyDescent="0.25">
      <c r="J601" s="3"/>
      <c r="K601" s="3"/>
      <c r="L601" s="3"/>
    </row>
    <row r="602" spans="10:12" ht="15.75" customHeight="1" x14ac:dyDescent="0.25">
      <c r="J602" s="3"/>
      <c r="K602" s="3"/>
      <c r="L602" s="3"/>
    </row>
    <row r="603" spans="10:12" ht="15.75" customHeight="1" x14ac:dyDescent="0.25">
      <c r="J603" s="3"/>
      <c r="K603" s="3"/>
      <c r="L603" s="3"/>
    </row>
    <row r="604" spans="10:12" ht="15.75" customHeight="1" x14ac:dyDescent="0.25">
      <c r="J604" s="3"/>
      <c r="K604" s="3"/>
      <c r="L604" s="3"/>
    </row>
    <row r="605" spans="10:12" ht="15.75" customHeight="1" x14ac:dyDescent="0.25">
      <c r="J605" s="3"/>
      <c r="K605" s="3"/>
      <c r="L605" s="3"/>
    </row>
    <row r="606" spans="10:12" ht="15.75" customHeight="1" x14ac:dyDescent="0.25">
      <c r="J606" s="3"/>
      <c r="K606" s="3"/>
      <c r="L606" s="3"/>
    </row>
    <row r="607" spans="10:12" ht="15.75" customHeight="1" x14ac:dyDescent="0.25">
      <c r="J607" s="3"/>
      <c r="K607" s="3"/>
      <c r="L607" s="3"/>
    </row>
    <row r="608" spans="10:12" ht="15.75" customHeight="1" x14ac:dyDescent="0.25">
      <c r="J608" s="3"/>
      <c r="K608" s="3"/>
      <c r="L608" s="3"/>
    </row>
    <row r="609" spans="10:12" ht="15.75" customHeight="1" x14ac:dyDescent="0.25">
      <c r="J609" s="3"/>
      <c r="K609" s="3"/>
      <c r="L609" s="3"/>
    </row>
    <row r="610" spans="10:12" ht="15.75" customHeight="1" x14ac:dyDescent="0.25">
      <c r="J610" s="3"/>
      <c r="K610" s="3"/>
      <c r="L610" s="3"/>
    </row>
    <row r="611" spans="10:12" ht="15.75" customHeight="1" x14ac:dyDescent="0.25">
      <c r="J611" s="3"/>
      <c r="K611" s="3"/>
      <c r="L611" s="3"/>
    </row>
    <row r="612" spans="10:12" ht="15.75" customHeight="1" x14ac:dyDescent="0.25">
      <c r="J612" s="3"/>
      <c r="K612" s="3"/>
      <c r="L612" s="3"/>
    </row>
    <row r="613" spans="10:12" ht="15.75" customHeight="1" x14ac:dyDescent="0.25">
      <c r="J613" s="3"/>
      <c r="K613" s="3"/>
      <c r="L613" s="3"/>
    </row>
    <row r="614" spans="10:12" ht="15.75" customHeight="1" x14ac:dyDescent="0.25">
      <c r="J614" s="3"/>
      <c r="K614" s="3"/>
      <c r="L614" s="3"/>
    </row>
    <row r="615" spans="10:12" ht="15.75" customHeight="1" x14ac:dyDescent="0.25">
      <c r="J615" s="3"/>
      <c r="K615" s="3"/>
      <c r="L615" s="3"/>
    </row>
    <row r="616" spans="10:12" ht="15.75" customHeight="1" x14ac:dyDescent="0.25">
      <c r="J616" s="3"/>
      <c r="K616" s="3"/>
      <c r="L616" s="3"/>
    </row>
    <row r="617" spans="10:12" ht="15.75" customHeight="1" x14ac:dyDescent="0.25">
      <c r="J617" s="3"/>
      <c r="K617" s="3"/>
      <c r="L617" s="3"/>
    </row>
    <row r="618" spans="10:12" ht="15.75" customHeight="1" x14ac:dyDescent="0.25">
      <c r="J618" s="3"/>
      <c r="K618" s="3"/>
      <c r="L618" s="3"/>
    </row>
    <row r="619" spans="10:12" ht="15.75" customHeight="1" x14ac:dyDescent="0.25">
      <c r="J619" s="3"/>
      <c r="K619" s="3"/>
      <c r="L619" s="3"/>
    </row>
    <row r="620" spans="10:12" ht="15.75" customHeight="1" x14ac:dyDescent="0.25">
      <c r="J620" s="3"/>
      <c r="K620" s="3"/>
      <c r="L620" s="3"/>
    </row>
    <row r="621" spans="10:12" ht="15.75" customHeight="1" x14ac:dyDescent="0.25">
      <c r="J621" s="3"/>
      <c r="K621" s="3"/>
      <c r="L621" s="3"/>
    </row>
    <row r="622" spans="10:12" ht="15.75" customHeight="1" x14ac:dyDescent="0.25">
      <c r="J622" s="3"/>
      <c r="K622" s="3"/>
      <c r="L622" s="3"/>
    </row>
    <row r="623" spans="10:12" ht="15.75" customHeight="1" x14ac:dyDescent="0.25">
      <c r="J623" s="3"/>
      <c r="K623" s="3"/>
      <c r="L623" s="3"/>
    </row>
    <row r="624" spans="10:12" ht="15.75" customHeight="1" x14ac:dyDescent="0.25">
      <c r="J624" s="3"/>
      <c r="K624" s="3"/>
      <c r="L624" s="3"/>
    </row>
    <row r="625" spans="10:12" ht="15.75" customHeight="1" x14ac:dyDescent="0.25">
      <c r="J625" s="3"/>
      <c r="K625" s="3"/>
      <c r="L625" s="3"/>
    </row>
    <row r="626" spans="10:12" ht="15.75" customHeight="1" x14ac:dyDescent="0.25">
      <c r="J626" s="3"/>
      <c r="K626" s="3"/>
      <c r="L626" s="3"/>
    </row>
    <row r="627" spans="10:12" ht="15.75" customHeight="1" x14ac:dyDescent="0.25">
      <c r="J627" s="3"/>
      <c r="K627" s="3"/>
      <c r="L627" s="3"/>
    </row>
    <row r="628" spans="10:12" ht="15.75" customHeight="1" x14ac:dyDescent="0.25">
      <c r="J628" s="3"/>
      <c r="K628" s="3"/>
      <c r="L628" s="3"/>
    </row>
    <row r="629" spans="10:12" ht="15.75" customHeight="1" x14ac:dyDescent="0.25">
      <c r="J629" s="3"/>
      <c r="K629" s="3"/>
      <c r="L629" s="3"/>
    </row>
    <row r="630" spans="10:12" ht="15.75" customHeight="1" x14ac:dyDescent="0.25">
      <c r="J630" s="3"/>
      <c r="K630" s="3"/>
      <c r="L630" s="3"/>
    </row>
    <row r="631" spans="10:12" ht="15.75" customHeight="1" x14ac:dyDescent="0.25">
      <c r="J631" s="3"/>
      <c r="K631" s="3"/>
      <c r="L631" s="3"/>
    </row>
    <row r="632" spans="10:12" ht="15.75" customHeight="1" x14ac:dyDescent="0.25">
      <c r="J632" s="3"/>
      <c r="K632" s="3"/>
      <c r="L632" s="3"/>
    </row>
    <row r="633" spans="10:12" ht="15.75" customHeight="1" x14ac:dyDescent="0.25">
      <c r="J633" s="3"/>
      <c r="K633" s="3"/>
      <c r="L633" s="3"/>
    </row>
    <row r="634" spans="10:12" ht="15.75" customHeight="1" x14ac:dyDescent="0.25">
      <c r="J634" s="3"/>
      <c r="K634" s="3"/>
      <c r="L634" s="3"/>
    </row>
    <row r="635" spans="10:12" ht="15.75" customHeight="1" x14ac:dyDescent="0.25">
      <c r="J635" s="3"/>
      <c r="K635" s="3"/>
      <c r="L635" s="3"/>
    </row>
    <row r="636" spans="10:12" ht="15.75" customHeight="1" x14ac:dyDescent="0.25">
      <c r="J636" s="3"/>
      <c r="K636" s="3"/>
      <c r="L636" s="3"/>
    </row>
    <row r="637" spans="10:12" ht="15.75" customHeight="1" x14ac:dyDescent="0.25">
      <c r="J637" s="3"/>
      <c r="K637" s="3"/>
      <c r="L637" s="3"/>
    </row>
    <row r="638" spans="10:12" ht="15.75" customHeight="1" x14ac:dyDescent="0.25">
      <c r="J638" s="3"/>
      <c r="K638" s="3"/>
      <c r="L638" s="3"/>
    </row>
    <row r="639" spans="10:12" ht="15.75" customHeight="1" x14ac:dyDescent="0.25">
      <c r="J639" s="3"/>
      <c r="K639" s="3"/>
      <c r="L639" s="3"/>
    </row>
    <row r="640" spans="10:12" ht="15.75" customHeight="1" x14ac:dyDescent="0.25">
      <c r="J640" s="3"/>
      <c r="K640" s="3"/>
      <c r="L640" s="3"/>
    </row>
    <row r="641" spans="10:12" ht="15.75" customHeight="1" x14ac:dyDescent="0.25">
      <c r="J641" s="3"/>
      <c r="K641" s="3"/>
      <c r="L641" s="3"/>
    </row>
    <row r="642" spans="10:12" ht="15.75" customHeight="1" x14ac:dyDescent="0.25">
      <c r="J642" s="3"/>
      <c r="K642" s="3"/>
      <c r="L642" s="3"/>
    </row>
    <row r="643" spans="10:12" ht="15.75" customHeight="1" x14ac:dyDescent="0.25">
      <c r="J643" s="3"/>
      <c r="K643" s="3"/>
      <c r="L643" s="3"/>
    </row>
    <row r="644" spans="10:12" ht="15.75" customHeight="1" x14ac:dyDescent="0.25">
      <c r="J644" s="3"/>
      <c r="K644" s="3"/>
      <c r="L644" s="3"/>
    </row>
    <row r="645" spans="10:12" ht="15.75" customHeight="1" x14ac:dyDescent="0.25">
      <c r="J645" s="3"/>
      <c r="K645" s="3"/>
      <c r="L645" s="3"/>
    </row>
    <row r="646" spans="10:12" ht="15.75" customHeight="1" x14ac:dyDescent="0.25">
      <c r="J646" s="3"/>
      <c r="K646" s="3"/>
      <c r="L646" s="3"/>
    </row>
    <row r="647" spans="10:12" ht="15.75" customHeight="1" x14ac:dyDescent="0.25">
      <c r="J647" s="3"/>
      <c r="K647" s="3"/>
      <c r="L647" s="3"/>
    </row>
    <row r="648" spans="10:12" ht="15.75" customHeight="1" x14ac:dyDescent="0.25">
      <c r="J648" s="3"/>
      <c r="K648" s="3"/>
      <c r="L648" s="3"/>
    </row>
    <row r="649" spans="10:12" ht="15.75" customHeight="1" x14ac:dyDescent="0.25">
      <c r="J649" s="3"/>
      <c r="K649" s="3"/>
      <c r="L649" s="3"/>
    </row>
    <row r="650" spans="10:12" ht="15.75" customHeight="1" x14ac:dyDescent="0.25">
      <c r="J650" s="3"/>
      <c r="K650" s="3"/>
      <c r="L650" s="3"/>
    </row>
    <row r="651" spans="10:12" ht="15.75" customHeight="1" x14ac:dyDescent="0.25">
      <c r="J651" s="3"/>
      <c r="K651" s="3"/>
      <c r="L651" s="3"/>
    </row>
    <row r="652" spans="10:12" ht="15.75" customHeight="1" x14ac:dyDescent="0.25">
      <c r="J652" s="3"/>
      <c r="K652" s="3"/>
      <c r="L652" s="3"/>
    </row>
    <row r="653" spans="10:12" ht="15.75" customHeight="1" x14ac:dyDescent="0.25">
      <c r="J653" s="3"/>
      <c r="K653" s="3"/>
      <c r="L653" s="3"/>
    </row>
    <row r="654" spans="10:12" ht="15.75" customHeight="1" x14ac:dyDescent="0.25">
      <c r="J654" s="3"/>
      <c r="K654" s="3"/>
      <c r="L654" s="3"/>
    </row>
    <row r="655" spans="10:12" ht="15.75" customHeight="1" x14ac:dyDescent="0.25">
      <c r="J655" s="3"/>
      <c r="K655" s="3"/>
      <c r="L655" s="3"/>
    </row>
    <row r="656" spans="10:12" ht="15.75" customHeight="1" x14ac:dyDescent="0.25">
      <c r="J656" s="3"/>
      <c r="K656" s="3"/>
      <c r="L656" s="3"/>
    </row>
    <row r="657" spans="10:12" ht="15.75" customHeight="1" x14ac:dyDescent="0.25">
      <c r="J657" s="3"/>
      <c r="K657" s="3"/>
      <c r="L657" s="3"/>
    </row>
    <row r="658" spans="10:12" ht="15.75" customHeight="1" x14ac:dyDescent="0.25">
      <c r="J658" s="3"/>
      <c r="K658" s="3"/>
      <c r="L658" s="3"/>
    </row>
    <row r="659" spans="10:12" ht="15.75" customHeight="1" x14ac:dyDescent="0.25">
      <c r="J659" s="3"/>
      <c r="K659" s="3"/>
      <c r="L659" s="3"/>
    </row>
    <row r="660" spans="10:12" ht="15.75" customHeight="1" x14ac:dyDescent="0.25">
      <c r="J660" s="3"/>
      <c r="K660" s="3"/>
      <c r="L660" s="3"/>
    </row>
    <row r="661" spans="10:12" ht="15.75" customHeight="1" x14ac:dyDescent="0.25">
      <c r="J661" s="3"/>
      <c r="K661" s="3"/>
      <c r="L661" s="3"/>
    </row>
    <row r="662" spans="10:12" ht="15.75" customHeight="1" x14ac:dyDescent="0.25">
      <c r="J662" s="3"/>
      <c r="K662" s="3"/>
      <c r="L662" s="3"/>
    </row>
    <row r="663" spans="10:12" ht="15.75" customHeight="1" x14ac:dyDescent="0.25">
      <c r="J663" s="3"/>
      <c r="K663" s="3"/>
      <c r="L663" s="3"/>
    </row>
    <row r="664" spans="10:12" ht="15.75" customHeight="1" x14ac:dyDescent="0.25">
      <c r="J664" s="3"/>
      <c r="K664" s="3"/>
      <c r="L664" s="3"/>
    </row>
    <row r="665" spans="10:12" ht="15.75" customHeight="1" x14ac:dyDescent="0.25">
      <c r="J665" s="3"/>
      <c r="K665" s="3"/>
      <c r="L665" s="3"/>
    </row>
    <row r="666" spans="10:12" ht="15.75" customHeight="1" x14ac:dyDescent="0.25">
      <c r="J666" s="3"/>
      <c r="K666" s="3"/>
      <c r="L666" s="3"/>
    </row>
    <row r="667" spans="10:12" ht="15.75" customHeight="1" x14ac:dyDescent="0.25">
      <c r="J667" s="3"/>
      <c r="K667" s="3"/>
      <c r="L667" s="3"/>
    </row>
    <row r="668" spans="10:12" ht="15.75" customHeight="1" x14ac:dyDescent="0.25">
      <c r="J668" s="3"/>
      <c r="K668" s="3"/>
      <c r="L668" s="3"/>
    </row>
    <row r="669" spans="10:12" ht="15.75" customHeight="1" x14ac:dyDescent="0.25">
      <c r="J669" s="3"/>
      <c r="K669" s="3"/>
      <c r="L669" s="3"/>
    </row>
    <row r="670" spans="10:12" ht="15.75" customHeight="1" x14ac:dyDescent="0.25">
      <c r="J670" s="3"/>
      <c r="K670" s="3"/>
      <c r="L670" s="3"/>
    </row>
    <row r="671" spans="10:12" ht="15.75" customHeight="1" x14ac:dyDescent="0.25">
      <c r="J671" s="3"/>
      <c r="K671" s="3"/>
      <c r="L671" s="3"/>
    </row>
    <row r="672" spans="10:12" ht="15.75" customHeight="1" x14ac:dyDescent="0.25">
      <c r="J672" s="3"/>
      <c r="K672" s="3"/>
      <c r="L672" s="3"/>
    </row>
    <row r="673" spans="10:12" ht="15.75" customHeight="1" x14ac:dyDescent="0.25">
      <c r="J673" s="3"/>
      <c r="K673" s="3"/>
      <c r="L673" s="3"/>
    </row>
    <row r="674" spans="10:12" ht="15.75" customHeight="1" x14ac:dyDescent="0.25">
      <c r="J674" s="3"/>
      <c r="K674" s="3"/>
      <c r="L674" s="3"/>
    </row>
    <row r="675" spans="10:12" ht="15.75" customHeight="1" x14ac:dyDescent="0.25">
      <c r="J675" s="3"/>
      <c r="K675" s="3"/>
      <c r="L675" s="3"/>
    </row>
    <row r="676" spans="10:12" ht="15.75" customHeight="1" x14ac:dyDescent="0.25">
      <c r="J676" s="3"/>
      <c r="K676" s="3"/>
      <c r="L676" s="3"/>
    </row>
    <row r="677" spans="10:12" ht="15.75" customHeight="1" x14ac:dyDescent="0.25">
      <c r="J677" s="3"/>
      <c r="K677" s="3"/>
      <c r="L677" s="3"/>
    </row>
    <row r="678" spans="10:12" ht="15.75" customHeight="1" x14ac:dyDescent="0.25">
      <c r="J678" s="3"/>
      <c r="K678" s="3"/>
      <c r="L678" s="3"/>
    </row>
    <row r="679" spans="10:12" ht="15.75" customHeight="1" x14ac:dyDescent="0.25">
      <c r="J679" s="3"/>
      <c r="K679" s="3"/>
      <c r="L679" s="3"/>
    </row>
    <row r="680" spans="10:12" ht="15.75" customHeight="1" x14ac:dyDescent="0.25">
      <c r="J680" s="3"/>
      <c r="K680" s="3"/>
      <c r="L680" s="3"/>
    </row>
    <row r="681" spans="10:12" ht="15.75" customHeight="1" x14ac:dyDescent="0.25">
      <c r="J681" s="3"/>
      <c r="K681" s="3"/>
      <c r="L681" s="3"/>
    </row>
    <row r="682" spans="10:12" ht="15.75" customHeight="1" x14ac:dyDescent="0.25">
      <c r="J682" s="3"/>
      <c r="K682" s="3"/>
      <c r="L682" s="3"/>
    </row>
    <row r="683" spans="10:12" ht="15.75" customHeight="1" x14ac:dyDescent="0.25">
      <c r="J683" s="3"/>
      <c r="K683" s="3"/>
      <c r="L683" s="3"/>
    </row>
    <row r="684" spans="10:12" ht="15.75" customHeight="1" x14ac:dyDescent="0.25">
      <c r="J684" s="3"/>
      <c r="K684" s="3"/>
      <c r="L684" s="3"/>
    </row>
    <row r="685" spans="10:12" ht="15.75" customHeight="1" x14ac:dyDescent="0.25">
      <c r="J685" s="3"/>
      <c r="K685" s="3"/>
      <c r="L685" s="3"/>
    </row>
    <row r="686" spans="10:12" ht="15.75" customHeight="1" x14ac:dyDescent="0.25">
      <c r="J686" s="3"/>
      <c r="K686" s="3"/>
      <c r="L686" s="3"/>
    </row>
    <row r="687" spans="10:12" ht="15.75" customHeight="1" x14ac:dyDescent="0.25">
      <c r="J687" s="3"/>
      <c r="K687" s="3"/>
      <c r="L687" s="3"/>
    </row>
    <row r="688" spans="10:12" ht="15.75" customHeight="1" x14ac:dyDescent="0.25">
      <c r="J688" s="3"/>
      <c r="K688" s="3"/>
      <c r="L688" s="3"/>
    </row>
    <row r="689" spans="10:12" ht="15.75" customHeight="1" x14ac:dyDescent="0.25">
      <c r="J689" s="3"/>
      <c r="K689" s="3"/>
      <c r="L689" s="3"/>
    </row>
    <row r="690" spans="10:12" ht="15.75" customHeight="1" x14ac:dyDescent="0.25">
      <c r="J690" s="3"/>
      <c r="K690" s="3"/>
      <c r="L690" s="3"/>
    </row>
    <row r="691" spans="10:12" ht="15.75" customHeight="1" x14ac:dyDescent="0.25">
      <c r="J691" s="3"/>
      <c r="K691" s="3"/>
      <c r="L691" s="3"/>
    </row>
    <row r="692" spans="10:12" ht="15.75" customHeight="1" x14ac:dyDescent="0.25">
      <c r="J692" s="3"/>
      <c r="K692" s="3"/>
      <c r="L692" s="3"/>
    </row>
    <row r="693" spans="10:12" ht="15.75" customHeight="1" x14ac:dyDescent="0.25">
      <c r="J693" s="3"/>
      <c r="K693" s="3"/>
      <c r="L693" s="3"/>
    </row>
    <row r="694" spans="10:12" ht="15.75" customHeight="1" x14ac:dyDescent="0.25">
      <c r="J694" s="3"/>
      <c r="K694" s="3"/>
      <c r="L694" s="3"/>
    </row>
    <row r="695" spans="10:12" ht="15.75" customHeight="1" x14ac:dyDescent="0.25">
      <c r="J695" s="3"/>
      <c r="K695" s="3"/>
      <c r="L695" s="3"/>
    </row>
    <row r="696" spans="10:12" ht="15.75" customHeight="1" x14ac:dyDescent="0.25">
      <c r="J696" s="3"/>
      <c r="K696" s="3"/>
      <c r="L696" s="3"/>
    </row>
    <row r="697" spans="10:12" ht="15.75" customHeight="1" x14ac:dyDescent="0.25">
      <c r="J697" s="3"/>
      <c r="K697" s="3"/>
      <c r="L697" s="3"/>
    </row>
    <row r="698" spans="10:12" ht="15.75" customHeight="1" x14ac:dyDescent="0.25">
      <c r="J698" s="3"/>
      <c r="K698" s="3"/>
      <c r="L698" s="3"/>
    </row>
    <row r="699" spans="10:12" ht="15.75" customHeight="1" x14ac:dyDescent="0.25">
      <c r="J699" s="3"/>
      <c r="K699" s="3"/>
      <c r="L699" s="3"/>
    </row>
    <row r="700" spans="10:12" ht="15.75" customHeight="1" x14ac:dyDescent="0.25">
      <c r="J700" s="3"/>
      <c r="K700" s="3"/>
      <c r="L700" s="3"/>
    </row>
    <row r="701" spans="10:12" ht="15.75" customHeight="1" x14ac:dyDescent="0.25">
      <c r="J701" s="3"/>
      <c r="K701" s="3"/>
      <c r="L701" s="3"/>
    </row>
    <row r="702" spans="10:12" ht="15.75" customHeight="1" x14ac:dyDescent="0.25">
      <c r="J702" s="3"/>
      <c r="K702" s="3"/>
      <c r="L702" s="3"/>
    </row>
    <row r="703" spans="10:12" ht="15.75" customHeight="1" x14ac:dyDescent="0.25">
      <c r="J703" s="3"/>
      <c r="K703" s="3"/>
      <c r="L703" s="3"/>
    </row>
    <row r="704" spans="10:12" ht="15.75" customHeight="1" x14ac:dyDescent="0.25">
      <c r="J704" s="3"/>
      <c r="K704" s="3"/>
      <c r="L704" s="3"/>
    </row>
    <row r="705" spans="10:12" ht="15.75" customHeight="1" x14ac:dyDescent="0.25">
      <c r="J705" s="3"/>
      <c r="K705" s="3"/>
      <c r="L705" s="3"/>
    </row>
    <row r="706" spans="10:12" ht="15.75" customHeight="1" x14ac:dyDescent="0.25">
      <c r="J706" s="3"/>
      <c r="K706" s="3"/>
      <c r="L706" s="3"/>
    </row>
    <row r="707" spans="10:12" ht="15.75" customHeight="1" x14ac:dyDescent="0.25">
      <c r="J707" s="3"/>
      <c r="K707" s="3"/>
      <c r="L707" s="3"/>
    </row>
    <row r="708" spans="10:12" ht="15.75" customHeight="1" x14ac:dyDescent="0.25">
      <c r="J708" s="3"/>
      <c r="K708" s="3"/>
      <c r="L708" s="3"/>
    </row>
    <row r="709" spans="10:12" ht="15.75" customHeight="1" x14ac:dyDescent="0.25">
      <c r="J709" s="3"/>
      <c r="K709" s="3"/>
      <c r="L709" s="3"/>
    </row>
    <row r="710" spans="10:12" ht="15.75" customHeight="1" x14ac:dyDescent="0.25">
      <c r="J710" s="3"/>
      <c r="K710" s="3"/>
      <c r="L710" s="3"/>
    </row>
    <row r="711" spans="10:12" ht="15.75" customHeight="1" x14ac:dyDescent="0.25">
      <c r="J711" s="3"/>
      <c r="K711" s="3"/>
      <c r="L711" s="3"/>
    </row>
    <row r="712" spans="10:12" ht="15.75" customHeight="1" x14ac:dyDescent="0.25">
      <c r="J712" s="3"/>
      <c r="K712" s="3"/>
      <c r="L712" s="3"/>
    </row>
    <row r="713" spans="10:12" ht="15.75" customHeight="1" x14ac:dyDescent="0.25">
      <c r="J713" s="3"/>
      <c r="K713" s="3"/>
      <c r="L713" s="3"/>
    </row>
    <row r="714" spans="10:12" ht="15.75" customHeight="1" x14ac:dyDescent="0.25">
      <c r="J714" s="3"/>
      <c r="K714" s="3"/>
      <c r="L714" s="3"/>
    </row>
    <row r="715" spans="10:12" ht="15.75" customHeight="1" x14ac:dyDescent="0.25">
      <c r="J715" s="3"/>
      <c r="K715" s="3"/>
      <c r="L715" s="3"/>
    </row>
    <row r="716" spans="10:12" ht="15.75" customHeight="1" x14ac:dyDescent="0.25">
      <c r="J716" s="3"/>
      <c r="K716" s="3"/>
      <c r="L716" s="3"/>
    </row>
    <row r="717" spans="10:12" ht="15.75" customHeight="1" x14ac:dyDescent="0.25">
      <c r="J717" s="3"/>
      <c r="K717" s="3"/>
      <c r="L717" s="3"/>
    </row>
    <row r="718" spans="10:12" ht="15.75" customHeight="1" x14ac:dyDescent="0.25">
      <c r="J718" s="3"/>
      <c r="K718" s="3"/>
      <c r="L718" s="3"/>
    </row>
    <row r="719" spans="10:12" ht="15.75" customHeight="1" x14ac:dyDescent="0.25">
      <c r="J719" s="3"/>
      <c r="K719" s="3"/>
      <c r="L719" s="3"/>
    </row>
    <row r="720" spans="10:12" ht="15.75" customHeight="1" x14ac:dyDescent="0.25">
      <c r="J720" s="3"/>
      <c r="K720" s="3"/>
      <c r="L720" s="3"/>
    </row>
    <row r="721" spans="10:12" ht="15.75" customHeight="1" x14ac:dyDescent="0.25">
      <c r="J721" s="3"/>
      <c r="K721" s="3"/>
      <c r="L721" s="3"/>
    </row>
    <row r="722" spans="10:12" ht="15.75" customHeight="1" x14ac:dyDescent="0.25">
      <c r="J722" s="3"/>
      <c r="K722" s="3"/>
      <c r="L722" s="3"/>
    </row>
    <row r="723" spans="10:12" ht="15.75" customHeight="1" x14ac:dyDescent="0.25">
      <c r="J723" s="3"/>
      <c r="K723" s="3"/>
      <c r="L723" s="3"/>
    </row>
    <row r="724" spans="10:12" ht="15.75" customHeight="1" x14ac:dyDescent="0.25">
      <c r="J724" s="3"/>
      <c r="K724" s="3"/>
      <c r="L724" s="3"/>
    </row>
    <row r="725" spans="10:12" ht="15.75" customHeight="1" x14ac:dyDescent="0.25">
      <c r="J725" s="3"/>
      <c r="K725" s="3"/>
      <c r="L725" s="3"/>
    </row>
    <row r="726" spans="10:12" ht="15.75" customHeight="1" x14ac:dyDescent="0.25">
      <c r="J726" s="3"/>
      <c r="K726" s="3"/>
      <c r="L726" s="3"/>
    </row>
    <row r="727" spans="10:12" ht="15.75" customHeight="1" x14ac:dyDescent="0.25">
      <c r="J727" s="3"/>
      <c r="K727" s="3"/>
      <c r="L727" s="3"/>
    </row>
    <row r="728" spans="10:12" ht="15.75" customHeight="1" x14ac:dyDescent="0.25">
      <c r="J728" s="3"/>
      <c r="K728" s="3"/>
      <c r="L728" s="3"/>
    </row>
    <row r="729" spans="10:12" ht="15.75" customHeight="1" x14ac:dyDescent="0.25">
      <c r="J729" s="3"/>
      <c r="K729" s="3"/>
      <c r="L729" s="3"/>
    </row>
    <row r="730" spans="10:12" ht="15.75" customHeight="1" x14ac:dyDescent="0.25">
      <c r="J730" s="3"/>
      <c r="K730" s="3"/>
      <c r="L730" s="3"/>
    </row>
    <row r="731" spans="10:12" ht="15.75" customHeight="1" x14ac:dyDescent="0.25">
      <c r="J731" s="3"/>
      <c r="K731" s="3"/>
      <c r="L731" s="3"/>
    </row>
    <row r="732" spans="10:12" ht="15.75" customHeight="1" x14ac:dyDescent="0.25">
      <c r="J732" s="3"/>
      <c r="K732" s="3"/>
      <c r="L732" s="3"/>
    </row>
    <row r="733" spans="10:12" ht="15.75" customHeight="1" x14ac:dyDescent="0.25">
      <c r="J733" s="3"/>
      <c r="K733" s="3"/>
      <c r="L733" s="3"/>
    </row>
    <row r="734" spans="10:12" ht="15.75" customHeight="1" x14ac:dyDescent="0.25">
      <c r="J734" s="3"/>
      <c r="K734" s="3"/>
      <c r="L734" s="3"/>
    </row>
    <row r="735" spans="10:12" ht="15.75" customHeight="1" x14ac:dyDescent="0.25">
      <c r="J735" s="3"/>
      <c r="K735" s="3"/>
      <c r="L735" s="3"/>
    </row>
    <row r="736" spans="10:12" ht="15.75" customHeight="1" x14ac:dyDescent="0.25">
      <c r="J736" s="3"/>
      <c r="K736" s="3"/>
      <c r="L736" s="3"/>
    </row>
    <row r="737" spans="10:12" ht="15.75" customHeight="1" x14ac:dyDescent="0.25">
      <c r="J737" s="3"/>
      <c r="K737" s="3"/>
      <c r="L737" s="3"/>
    </row>
    <row r="738" spans="10:12" ht="15.75" customHeight="1" x14ac:dyDescent="0.25">
      <c r="J738" s="3"/>
      <c r="K738" s="3"/>
      <c r="L738" s="3"/>
    </row>
    <row r="739" spans="10:12" ht="15.75" customHeight="1" x14ac:dyDescent="0.25">
      <c r="J739" s="3"/>
      <c r="K739" s="3"/>
      <c r="L739" s="3"/>
    </row>
    <row r="740" spans="10:12" ht="15.75" customHeight="1" x14ac:dyDescent="0.25">
      <c r="J740" s="3"/>
      <c r="K740" s="3"/>
      <c r="L740" s="3"/>
    </row>
    <row r="741" spans="10:12" ht="15.75" customHeight="1" x14ac:dyDescent="0.25">
      <c r="J741" s="3"/>
      <c r="K741" s="3"/>
      <c r="L741" s="3"/>
    </row>
    <row r="742" spans="10:12" ht="15.75" customHeight="1" x14ac:dyDescent="0.25">
      <c r="J742" s="3"/>
      <c r="K742" s="3"/>
      <c r="L742" s="3"/>
    </row>
    <row r="743" spans="10:12" ht="15.75" customHeight="1" x14ac:dyDescent="0.25">
      <c r="J743" s="3"/>
      <c r="K743" s="3"/>
      <c r="L743" s="3"/>
    </row>
    <row r="744" spans="10:12" ht="15.75" customHeight="1" x14ac:dyDescent="0.25">
      <c r="J744" s="3"/>
      <c r="K744" s="3"/>
      <c r="L744" s="3"/>
    </row>
    <row r="745" spans="10:12" ht="15.75" customHeight="1" x14ac:dyDescent="0.25">
      <c r="J745" s="3"/>
      <c r="K745" s="3"/>
      <c r="L745" s="3"/>
    </row>
    <row r="746" spans="10:12" ht="15.75" customHeight="1" x14ac:dyDescent="0.25">
      <c r="J746" s="3"/>
      <c r="K746" s="3"/>
      <c r="L746" s="3"/>
    </row>
    <row r="747" spans="10:12" ht="15.75" customHeight="1" x14ac:dyDescent="0.25">
      <c r="J747" s="3"/>
      <c r="K747" s="3"/>
      <c r="L747" s="3"/>
    </row>
    <row r="748" spans="10:12" ht="15.75" customHeight="1" x14ac:dyDescent="0.25">
      <c r="J748" s="3"/>
      <c r="K748" s="3"/>
      <c r="L748" s="3"/>
    </row>
    <row r="749" spans="10:12" ht="15.75" customHeight="1" x14ac:dyDescent="0.25">
      <c r="J749" s="3"/>
      <c r="K749" s="3"/>
      <c r="L749" s="3"/>
    </row>
    <row r="750" spans="10:12" ht="15.75" customHeight="1" x14ac:dyDescent="0.25">
      <c r="J750" s="3"/>
      <c r="K750" s="3"/>
      <c r="L750" s="3"/>
    </row>
    <row r="751" spans="10:12" ht="15.75" customHeight="1" x14ac:dyDescent="0.25">
      <c r="J751" s="3"/>
      <c r="K751" s="3"/>
      <c r="L751" s="3"/>
    </row>
    <row r="752" spans="10:12" ht="15.75" customHeight="1" x14ac:dyDescent="0.25">
      <c r="J752" s="3"/>
      <c r="K752" s="3"/>
      <c r="L752" s="3"/>
    </row>
    <row r="753" spans="10:12" ht="15.75" customHeight="1" x14ac:dyDescent="0.25">
      <c r="J753" s="3"/>
      <c r="K753" s="3"/>
      <c r="L753" s="3"/>
    </row>
    <row r="754" spans="10:12" ht="15.75" customHeight="1" x14ac:dyDescent="0.25">
      <c r="J754" s="3"/>
      <c r="K754" s="3"/>
      <c r="L754" s="3"/>
    </row>
    <row r="755" spans="10:12" ht="15.75" customHeight="1" x14ac:dyDescent="0.25">
      <c r="J755" s="3"/>
      <c r="K755" s="3"/>
      <c r="L755" s="3"/>
    </row>
    <row r="756" spans="10:12" ht="15.75" customHeight="1" x14ac:dyDescent="0.25">
      <c r="J756" s="3"/>
      <c r="K756" s="3"/>
      <c r="L756" s="3"/>
    </row>
    <row r="757" spans="10:12" ht="15.75" customHeight="1" x14ac:dyDescent="0.25">
      <c r="J757" s="3"/>
      <c r="K757" s="3"/>
      <c r="L757" s="3"/>
    </row>
    <row r="758" spans="10:12" ht="15.75" customHeight="1" x14ac:dyDescent="0.25">
      <c r="J758" s="3"/>
      <c r="K758" s="3"/>
      <c r="L758" s="3"/>
    </row>
    <row r="759" spans="10:12" ht="15.75" customHeight="1" x14ac:dyDescent="0.25">
      <c r="J759" s="3"/>
      <c r="K759" s="3"/>
      <c r="L759" s="3"/>
    </row>
    <row r="760" spans="10:12" ht="15.75" customHeight="1" x14ac:dyDescent="0.25">
      <c r="J760" s="3"/>
      <c r="K760" s="3"/>
      <c r="L760" s="3"/>
    </row>
    <row r="761" spans="10:12" ht="15.75" customHeight="1" x14ac:dyDescent="0.25">
      <c r="J761" s="3"/>
      <c r="K761" s="3"/>
      <c r="L761" s="3"/>
    </row>
    <row r="762" spans="10:12" ht="15.75" customHeight="1" x14ac:dyDescent="0.25">
      <c r="J762" s="3"/>
      <c r="K762" s="3"/>
      <c r="L762" s="3"/>
    </row>
    <row r="763" spans="10:12" ht="15.75" customHeight="1" x14ac:dyDescent="0.25">
      <c r="J763" s="3"/>
      <c r="K763" s="3"/>
      <c r="L763" s="3"/>
    </row>
    <row r="764" spans="10:12" ht="15.75" customHeight="1" x14ac:dyDescent="0.25">
      <c r="J764" s="3"/>
      <c r="K764" s="3"/>
      <c r="L764" s="3"/>
    </row>
    <row r="765" spans="10:12" ht="15.75" customHeight="1" x14ac:dyDescent="0.25">
      <c r="J765" s="3"/>
      <c r="K765" s="3"/>
      <c r="L765" s="3"/>
    </row>
    <row r="766" spans="10:12" ht="15.75" customHeight="1" x14ac:dyDescent="0.25">
      <c r="J766" s="3"/>
      <c r="K766" s="3"/>
      <c r="L766" s="3"/>
    </row>
    <row r="767" spans="10:12" ht="15.75" customHeight="1" x14ac:dyDescent="0.25">
      <c r="J767" s="3"/>
      <c r="K767" s="3"/>
      <c r="L767" s="3"/>
    </row>
    <row r="768" spans="10:12" ht="15.75" customHeight="1" x14ac:dyDescent="0.25">
      <c r="J768" s="3"/>
      <c r="K768" s="3"/>
      <c r="L768" s="3"/>
    </row>
    <row r="769" spans="10:12" ht="15.75" customHeight="1" x14ac:dyDescent="0.25">
      <c r="J769" s="3"/>
      <c r="K769" s="3"/>
      <c r="L769" s="3"/>
    </row>
    <row r="770" spans="10:12" ht="15.75" customHeight="1" x14ac:dyDescent="0.25">
      <c r="J770" s="3"/>
      <c r="K770" s="3"/>
      <c r="L770" s="3"/>
    </row>
    <row r="771" spans="10:12" ht="15.75" customHeight="1" x14ac:dyDescent="0.25">
      <c r="J771" s="3"/>
      <c r="K771" s="3"/>
      <c r="L771" s="3"/>
    </row>
    <row r="772" spans="10:12" ht="15.75" customHeight="1" x14ac:dyDescent="0.25">
      <c r="J772" s="3"/>
      <c r="K772" s="3"/>
      <c r="L772" s="3"/>
    </row>
    <row r="773" spans="10:12" ht="15.75" customHeight="1" x14ac:dyDescent="0.25">
      <c r="J773" s="3"/>
      <c r="K773" s="3"/>
      <c r="L773" s="3"/>
    </row>
    <row r="774" spans="10:12" ht="15.75" customHeight="1" x14ac:dyDescent="0.25">
      <c r="J774" s="3"/>
      <c r="K774" s="3"/>
      <c r="L774" s="3"/>
    </row>
    <row r="775" spans="10:12" ht="15.75" customHeight="1" x14ac:dyDescent="0.25">
      <c r="J775" s="3"/>
      <c r="K775" s="3"/>
      <c r="L775" s="3"/>
    </row>
    <row r="776" spans="10:12" ht="15.75" customHeight="1" x14ac:dyDescent="0.25">
      <c r="J776" s="3"/>
      <c r="K776" s="3"/>
      <c r="L776" s="3"/>
    </row>
    <row r="777" spans="10:12" ht="15.75" customHeight="1" x14ac:dyDescent="0.25">
      <c r="J777" s="3"/>
      <c r="K777" s="3"/>
      <c r="L777" s="3"/>
    </row>
    <row r="778" spans="10:12" ht="15.75" customHeight="1" x14ac:dyDescent="0.25">
      <c r="J778" s="3"/>
      <c r="K778" s="3"/>
      <c r="L778" s="3"/>
    </row>
    <row r="779" spans="10:12" ht="15.75" customHeight="1" x14ac:dyDescent="0.25">
      <c r="J779" s="3"/>
      <c r="K779" s="3"/>
      <c r="L779" s="3"/>
    </row>
    <row r="780" spans="10:12" ht="15.75" customHeight="1" x14ac:dyDescent="0.25">
      <c r="J780" s="3"/>
      <c r="K780" s="3"/>
      <c r="L780" s="3"/>
    </row>
    <row r="781" spans="10:12" ht="15.75" customHeight="1" x14ac:dyDescent="0.25">
      <c r="J781" s="3"/>
      <c r="K781" s="3"/>
      <c r="L781" s="3"/>
    </row>
    <row r="782" spans="10:12" ht="15.75" customHeight="1" x14ac:dyDescent="0.25">
      <c r="J782" s="3"/>
      <c r="K782" s="3"/>
      <c r="L782" s="3"/>
    </row>
    <row r="783" spans="10:12" ht="15.75" customHeight="1" x14ac:dyDescent="0.25">
      <c r="J783" s="3"/>
      <c r="K783" s="3"/>
      <c r="L783" s="3"/>
    </row>
    <row r="784" spans="10:12" ht="15.75" customHeight="1" x14ac:dyDescent="0.25">
      <c r="J784" s="3"/>
      <c r="K784" s="3"/>
      <c r="L784" s="3"/>
    </row>
    <row r="785" spans="10:12" ht="15.75" customHeight="1" x14ac:dyDescent="0.25">
      <c r="J785" s="3"/>
      <c r="K785" s="3"/>
      <c r="L785" s="3"/>
    </row>
    <row r="786" spans="10:12" ht="15.75" customHeight="1" x14ac:dyDescent="0.25">
      <c r="J786" s="3"/>
      <c r="K786" s="3"/>
      <c r="L786" s="3"/>
    </row>
    <row r="787" spans="10:12" ht="15.75" customHeight="1" x14ac:dyDescent="0.25">
      <c r="J787" s="3"/>
      <c r="K787" s="3"/>
      <c r="L787" s="3"/>
    </row>
    <row r="788" spans="10:12" ht="15.75" customHeight="1" x14ac:dyDescent="0.25">
      <c r="J788" s="3"/>
      <c r="K788" s="3"/>
      <c r="L788" s="3"/>
    </row>
    <row r="789" spans="10:12" ht="15.75" customHeight="1" x14ac:dyDescent="0.25">
      <c r="J789" s="3"/>
      <c r="K789" s="3"/>
      <c r="L789" s="3"/>
    </row>
    <row r="790" spans="10:12" ht="15.75" customHeight="1" x14ac:dyDescent="0.25">
      <c r="J790" s="3"/>
      <c r="K790" s="3"/>
      <c r="L790" s="3"/>
    </row>
    <row r="791" spans="10:12" ht="15.75" customHeight="1" x14ac:dyDescent="0.25">
      <c r="J791" s="3"/>
      <c r="K791" s="3"/>
      <c r="L791" s="3"/>
    </row>
    <row r="792" spans="10:12" ht="15.75" customHeight="1" x14ac:dyDescent="0.25">
      <c r="J792" s="3"/>
      <c r="K792" s="3"/>
      <c r="L792" s="3"/>
    </row>
    <row r="793" spans="10:12" ht="15.75" customHeight="1" x14ac:dyDescent="0.25">
      <c r="J793" s="3"/>
      <c r="K793" s="3"/>
      <c r="L793" s="3"/>
    </row>
    <row r="794" spans="10:12" ht="15.75" customHeight="1" x14ac:dyDescent="0.25">
      <c r="J794" s="3"/>
      <c r="K794" s="3"/>
      <c r="L794" s="3"/>
    </row>
    <row r="795" spans="10:12" ht="15.75" customHeight="1" x14ac:dyDescent="0.25">
      <c r="J795" s="3"/>
      <c r="K795" s="3"/>
      <c r="L795" s="3"/>
    </row>
    <row r="796" spans="10:12" ht="15.75" customHeight="1" x14ac:dyDescent="0.25">
      <c r="J796" s="3"/>
      <c r="K796" s="3"/>
      <c r="L796" s="3"/>
    </row>
    <row r="797" spans="10:12" ht="15.75" customHeight="1" x14ac:dyDescent="0.25">
      <c r="J797" s="3"/>
      <c r="K797" s="3"/>
      <c r="L797" s="3"/>
    </row>
    <row r="798" spans="10:12" ht="15.75" customHeight="1" x14ac:dyDescent="0.25">
      <c r="J798" s="3"/>
      <c r="K798" s="3"/>
      <c r="L798" s="3"/>
    </row>
    <row r="799" spans="10:12" ht="15.75" customHeight="1" x14ac:dyDescent="0.25">
      <c r="J799" s="3"/>
      <c r="K799" s="3"/>
      <c r="L799" s="3"/>
    </row>
    <row r="800" spans="10:12" ht="15.75" customHeight="1" x14ac:dyDescent="0.25">
      <c r="J800" s="3"/>
      <c r="K800" s="3"/>
      <c r="L800" s="3"/>
    </row>
    <row r="801" spans="10:12" ht="15.75" customHeight="1" x14ac:dyDescent="0.25">
      <c r="J801" s="3"/>
      <c r="K801" s="3"/>
      <c r="L801" s="3"/>
    </row>
    <row r="802" spans="10:12" ht="15.75" customHeight="1" x14ac:dyDescent="0.25">
      <c r="J802" s="3"/>
      <c r="K802" s="3"/>
      <c r="L802" s="3"/>
    </row>
    <row r="803" spans="10:12" ht="15.75" customHeight="1" x14ac:dyDescent="0.25">
      <c r="J803" s="3"/>
      <c r="K803" s="3"/>
      <c r="L803" s="3"/>
    </row>
    <row r="804" spans="10:12" ht="15.75" customHeight="1" x14ac:dyDescent="0.25">
      <c r="J804" s="3"/>
      <c r="K804" s="3"/>
      <c r="L804" s="3"/>
    </row>
    <row r="805" spans="10:12" ht="15.75" customHeight="1" x14ac:dyDescent="0.25">
      <c r="J805" s="3"/>
      <c r="K805" s="3"/>
      <c r="L805" s="3"/>
    </row>
    <row r="806" spans="10:12" ht="15.75" customHeight="1" x14ac:dyDescent="0.25">
      <c r="J806" s="3"/>
      <c r="K806" s="3"/>
      <c r="L806" s="3"/>
    </row>
    <row r="807" spans="10:12" ht="15.75" customHeight="1" x14ac:dyDescent="0.25">
      <c r="J807" s="3"/>
      <c r="K807" s="3"/>
      <c r="L807" s="3"/>
    </row>
    <row r="808" spans="10:12" ht="15.75" customHeight="1" x14ac:dyDescent="0.25">
      <c r="J808" s="3"/>
      <c r="K808" s="3"/>
      <c r="L808" s="3"/>
    </row>
    <row r="809" spans="10:12" ht="15.75" customHeight="1" x14ac:dyDescent="0.25">
      <c r="J809" s="3"/>
      <c r="K809" s="3"/>
      <c r="L809" s="3"/>
    </row>
    <row r="810" spans="10:12" ht="15.75" customHeight="1" x14ac:dyDescent="0.25">
      <c r="J810" s="3"/>
      <c r="K810" s="3"/>
      <c r="L810" s="3"/>
    </row>
    <row r="811" spans="10:12" ht="15.75" customHeight="1" x14ac:dyDescent="0.25">
      <c r="J811" s="3"/>
      <c r="K811" s="3"/>
      <c r="L811" s="3"/>
    </row>
    <row r="812" spans="10:12" ht="15.75" customHeight="1" x14ac:dyDescent="0.25">
      <c r="J812" s="3"/>
      <c r="K812" s="3"/>
      <c r="L812" s="3"/>
    </row>
    <row r="813" spans="10:12" ht="15.75" customHeight="1" x14ac:dyDescent="0.25">
      <c r="J813" s="3"/>
      <c r="K813" s="3"/>
      <c r="L813" s="3"/>
    </row>
    <row r="814" spans="10:12" ht="15.75" customHeight="1" x14ac:dyDescent="0.25">
      <c r="J814" s="3"/>
      <c r="K814" s="3"/>
      <c r="L814" s="3"/>
    </row>
    <row r="815" spans="10:12" ht="15.75" customHeight="1" x14ac:dyDescent="0.25">
      <c r="J815" s="3"/>
      <c r="K815" s="3"/>
      <c r="L815" s="3"/>
    </row>
    <row r="816" spans="10:12" ht="15.75" customHeight="1" x14ac:dyDescent="0.25">
      <c r="J816" s="3"/>
      <c r="K816" s="3"/>
      <c r="L816" s="3"/>
    </row>
    <row r="817" spans="10:12" ht="15.75" customHeight="1" x14ac:dyDescent="0.25">
      <c r="J817" s="3"/>
      <c r="K817" s="3"/>
      <c r="L817" s="3"/>
    </row>
    <row r="818" spans="10:12" ht="15.75" customHeight="1" x14ac:dyDescent="0.25">
      <c r="J818" s="3"/>
      <c r="K818" s="3"/>
      <c r="L818" s="3"/>
    </row>
    <row r="819" spans="10:12" ht="15.75" customHeight="1" x14ac:dyDescent="0.25">
      <c r="J819" s="3"/>
      <c r="K819" s="3"/>
      <c r="L819" s="3"/>
    </row>
    <row r="820" spans="10:12" ht="15.75" customHeight="1" x14ac:dyDescent="0.25">
      <c r="J820" s="3"/>
      <c r="K820" s="3"/>
      <c r="L820" s="3"/>
    </row>
    <row r="821" spans="10:12" ht="15.75" customHeight="1" x14ac:dyDescent="0.25">
      <c r="J821" s="3"/>
      <c r="K821" s="3"/>
      <c r="L821" s="3"/>
    </row>
    <row r="822" spans="10:12" ht="15.75" customHeight="1" x14ac:dyDescent="0.25">
      <c r="J822" s="3"/>
      <c r="K822" s="3"/>
      <c r="L822" s="3"/>
    </row>
    <row r="823" spans="10:12" ht="15.75" customHeight="1" x14ac:dyDescent="0.25">
      <c r="J823" s="3"/>
      <c r="K823" s="3"/>
      <c r="L823" s="3"/>
    </row>
    <row r="824" spans="10:12" ht="15.75" customHeight="1" x14ac:dyDescent="0.25">
      <c r="J824" s="3"/>
      <c r="K824" s="3"/>
      <c r="L824" s="3"/>
    </row>
    <row r="825" spans="10:12" ht="15.75" customHeight="1" x14ac:dyDescent="0.25">
      <c r="J825" s="3"/>
      <c r="K825" s="3"/>
      <c r="L825" s="3"/>
    </row>
    <row r="826" spans="10:12" ht="15.75" customHeight="1" x14ac:dyDescent="0.25">
      <c r="J826" s="3"/>
      <c r="K826" s="3"/>
      <c r="L826" s="3"/>
    </row>
    <row r="827" spans="10:12" ht="15.75" customHeight="1" x14ac:dyDescent="0.25">
      <c r="J827" s="3"/>
      <c r="K827" s="3"/>
      <c r="L827" s="3"/>
    </row>
    <row r="828" spans="10:12" ht="15.75" customHeight="1" x14ac:dyDescent="0.25">
      <c r="J828" s="3"/>
      <c r="K828" s="3"/>
      <c r="L828" s="3"/>
    </row>
    <row r="829" spans="10:12" ht="15.75" customHeight="1" x14ac:dyDescent="0.25">
      <c r="J829" s="3"/>
      <c r="K829" s="3"/>
      <c r="L829" s="3"/>
    </row>
    <row r="830" spans="10:12" ht="15.75" customHeight="1" x14ac:dyDescent="0.25">
      <c r="J830" s="3"/>
      <c r="K830" s="3"/>
      <c r="L830" s="3"/>
    </row>
    <row r="831" spans="10:12" ht="15.75" customHeight="1" x14ac:dyDescent="0.25">
      <c r="J831" s="3"/>
      <c r="K831" s="3"/>
      <c r="L831" s="3"/>
    </row>
    <row r="832" spans="10:12" ht="15.75" customHeight="1" x14ac:dyDescent="0.25">
      <c r="J832" s="3"/>
      <c r="K832" s="3"/>
      <c r="L832" s="3"/>
    </row>
    <row r="833" spans="10:12" ht="15.75" customHeight="1" x14ac:dyDescent="0.25">
      <c r="J833" s="3"/>
      <c r="K833" s="3"/>
      <c r="L833" s="3"/>
    </row>
    <row r="834" spans="10:12" ht="15.75" customHeight="1" x14ac:dyDescent="0.25">
      <c r="J834" s="3"/>
      <c r="K834" s="3"/>
      <c r="L834" s="3"/>
    </row>
    <row r="835" spans="10:12" ht="15.75" customHeight="1" x14ac:dyDescent="0.25">
      <c r="J835" s="3"/>
      <c r="K835" s="3"/>
      <c r="L835" s="3"/>
    </row>
    <row r="836" spans="10:12" ht="15.75" customHeight="1" x14ac:dyDescent="0.25">
      <c r="J836" s="3"/>
      <c r="K836" s="3"/>
      <c r="L836" s="3"/>
    </row>
    <row r="837" spans="10:12" ht="15.75" customHeight="1" x14ac:dyDescent="0.25">
      <c r="J837" s="3"/>
      <c r="K837" s="3"/>
      <c r="L837" s="3"/>
    </row>
    <row r="838" spans="10:12" ht="15.75" customHeight="1" x14ac:dyDescent="0.25">
      <c r="J838" s="3"/>
      <c r="K838" s="3"/>
      <c r="L838" s="3"/>
    </row>
    <row r="839" spans="10:12" ht="15.75" customHeight="1" x14ac:dyDescent="0.25">
      <c r="J839" s="3"/>
      <c r="K839" s="3"/>
      <c r="L839" s="3"/>
    </row>
    <row r="840" spans="10:12" ht="15.75" customHeight="1" x14ac:dyDescent="0.25">
      <c r="J840" s="3"/>
      <c r="K840" s="3"/>
      <c r="L840" s="3"/>
    </row>
    <row r="841" spans="10:12" ht="15.75" customHeight="1" x14ac:dyDescent="0.25">
      <c r="J841" s="3"/>
      <c r="K841" s="3"/>
      <c r="L841" s="3"/>
    </row>
    <row r="842" spans="10:12" ht="15.75" customHeight="1" x14ac:dyDescent="0.25">
      <c r="J842" s="3"/>
      <c r="K842" s="3"/>
      <c r="L842" s="3"/>
    </row>
    <row r="843" spans="10:12" ht="15.75" customHeight="1" x14ac:dyDescent="0.25">
      <c r="J843" s="3"/>
      <c r="K843" s="3"/>
      <c r="L843" s="3"/>
    </row>
    <row r="844" spans="10:12" ht="15.75" customHeight="1" x14ac:dyDescent="0.25">
      <c r="J844" s="3"/>
      <c r="K844" s="3"/>
      <c r="L844" s="3"/>
    </row>
    <row r="845" spans="10:12" ht="15.75" customHeight="1" x14ac:dyDescent="0.25">
      <c r="J845" s="3"/>
      <c r="K845" s="3"/>
      <c r="L845" s="3"/>
    </row>
    <row r="846" spans="10:12" ht="15.75" customHeight="1" x14ac:dyDescent="0.25">
      <c r="J846" s="3"/>
      <c r="K846" s="3"/>
      <c r="L846" s="3"/>
    </row>
    <row r="847" spans="10:12" ht="15.75" customHeight="1" x14ac:dyDescent="0.25">
      <c r="J847" s="3"/>
      <c r="K847" s="3"/>
      <c r="L847" s="3"/>
    </row>
    <row r="848" spans="10:12" ht="15.75" customHeight="1" x14ac:dyDescent="0.25">
      <c r="J848" s="3"/>
      <c r="K848" s="3"/>
      <c r="L848" s="3"/>
    </row>
    <row r="849" spans="10:12" ht="15.75" customHeight="1" x14ac:dyDescent="0.25">
      <c r="J849" s="3"/>
      <c r="K849" s="3"/>
      <c r="L849" s="3"/>
    </row>
    <row r="850" spans="10:12" ht="15.75" customHeight="1" x14ac:dyDescent="0.25">
      <c r="J850" s="3"/>
      <c r="K850" s="3"/>
      <c r="L850" s="3"/>
    </row>
    <row r="851" spans="10:12" ht="15.75" customHeight="1" x14ac:dyDescent="0.25">
      <c r="J851" s="3"/>
      <c r="K851" s="3"/>
      <c r="L851" s="3"/>
    </row>
    <row r="852" spans="10:12" ht="15.75" customHeight="1" x14ac:dyDescent="0.25">
      <c r="J852" s="3"/>
      <c r="K852" s="3"/>
      <c r="L852" s="3"/>
    </row>
    <row r="853" spans="10:12" ht="15.75" customHeight="1" x14ac:dyDescent="0.25">
      <c r="J853" s="3"/>
      <c r="K853" s="3"/>
      <c r="L853" s="3"/>
    </row>
    <row r="854" spans="10:12" ht="15.75" customHeight="1" x14ac:dyDescent="0.25">
      <c r="J854" s="3"/>
      <c r="K854" s="3"/>
      <c r="L854" s="3"/>
    </row>
    <row r="855" spans="10:12" ht="15.75" customHeight="1" x14ac:dyDescent="0.25">
      <c r="J855" s="3"/>
      <c r="K855" s="3"/>
      <c r="L855" s="3"/>
    </row>
    <row r="856" spans="10:12" ht="15.75" customHeight="1" x14ac:dyDescent="0.25">
      <c r="J856" s="3"/>
      <c r="K856" s="3"/>
      <c r="L856" s="3"/>
    </row>
    <row r="857" spans="10:12" ht="15.75" customHeight="1" x14ac:dyDescent="0.25">
      <c r="J857" s="3"/>
      <c r="K857" s="3"/>
      <c r="L857" s="3"/>
    </row>
    <row r="858" spans="10:12" ht="15.75" customHeight="1" x14ac:dyDescent="0.25">
      <c r="J858" s="3"/>
      <c r="K858" s="3"/>
      <c r="L858" s="3"/>
    </row>
    <row r="859" spans="10:12" ht="15.75" customHeight="1" x14ac:dyDescent="0.25">
      <c r="J859" s="3"/>
      <c r="K859" s="3"/>
      <c r="L859" s="3"/>
    </row>
    <row r="860" spans="10:12" ht="15.75" customHeight="1" x14ac:dyDescent="0.25">
      <c r="J860" s="3"/>
      <c r="K860" s="3"/>
      <c r="L860" s="3"/>
    </row>
    <row r="861" spans="10:12" ht="15.75" customHeight="1" x14ac:dyDescent="0.25">
      <c r="J861" s="3"/>
      <c r="K861" s="3"/>
      <c r="L861" s="3"/>
    </row>
    <row r="862" spans="10:12" ht="15.75" customHeight="1" x14ac:dyDescent="0.25">
      <c r="J862" s="3"/>
      <c r="K862" s="3"/>
      <c r="L862" s="3"/>
    </row>
    <row r="863" spans="10:12" ht="15.75" customHeight="1" x14ac:dyDescent="0.25">
      <c r="J863" s="3"/>
      <c r="K863" s="3"/>
      <c r="L863" s="3"/>
    </row>
    <row r="864" spans="10:12" ht="15.75" customHeight="1" x14ac:dyDescent="0.25">
      <c r="J864" s="3"/>
      <c r="K864" s="3"/>
      <c r="L864" s="3"/>
    </row>
    <row r="865" spans="10:12" ht="15.75" customHeight="1" x14ac:dyDescent="0.25">
      <c r="J865" s="3"/>
      <c r="K865" s="3"/>
      <c r="L865" s="3"/>
    </row>
    <row r="866" spans="10:12" ht="15.75" customHeight="1" x14ac:dyDescent="0.25">
      <c r="J866" s="3"/>
      <c r="K866" s="3"/>
      <c r="L866" s="3"/>
    </row>
    <row r="867" spans="10:12" ht="15.75" customHeight="1" x14ac:dyDescent="0.25">
      <c r="J867" s="3"/>
      <c r="K867" s="3"/>
      <c r="L867" s="3"/>
    </row>
    <row r="868" spans="10:12" ht="15.75" customHeight="1" x14ac:dyDescent="0.25">
      <c r="J868" s="3"/>
      <c r="K868" s="3"/>
      <c r="L868" s="3"/>
    </row>
    <row r="869" spans="10:12" ht="15.75" customHeight="1" x14ac:dyDescent="0.25">
      <c r="J869" s="3"/>
      <c r="K869" s="3"/>
      <c r="L869" s="3"/>
    </row>
    <row r="870" spans="10:12" ht="15.75" customHeight="1" x14ac:dyDescent="0.25">
      <c r="J870" s="3"/>
      <c r="K870" s="3"/>
      <c r="L870" s="3"/>
    </row>
    <row r="871" spans="10:12" ht="15.75" customHeight="1" x14ac:dyDescent="0.25">
      <c r="J871" s="3"/>
      <c r="K871" s="3"/>
      <c r="L871" s="3"/>
    </row>
    <row r="872" spans="10:12" ht="15.75" customHeight="1" x14ac:dyDescent="0.25">
      <c r="J872" s="3"/>
      <c r="K872" s="3"/>
      <c r="L872" s="3"/>
    </row>
    <row r="873" spans="10:12" ht="15.75" customHeight="1" x14ac:dyDescent="0.25">
      <c r="J873" s="3"/>
      <c r="K873" s="3"/>
      <c r="L873" s="3"/>
    </row>
    <row r="874" spans="10:12" ht="15.75" customHeight="1" x14ac:dyDescent="0.25">
      <c r="J874" s="3"/>
      <c r="K874" s="3"/>
      <c r="L874" s="3"/>
    </row>
    <row r="875" spans="10:12" ht="15.75" customHeight="1" x14ac:dyDescent="0.25">
      <c r="J875" s="3"/>
      <c r="K875" s="3"/>
      <c r="L875" s="3"/>
    </row>
    <row r="876" spans="10:12" ht="15.75" customHeight="1" x14ac:dyDescent="0.25">
      <c r="J876" s="3"/>
      <c r="K876" s="3"/>
      <c r="L876" s="3"/>
    </row>
    <row r="877" spans="10:12" ht="15.75" customHeight="1" x14ac:dyDescent="0.25">
      <c r="J877" s="3"/>
      <c r="K877" s="3"/>
      <c r="L877" s="3"/>
    </row>
    <row r="878" spans="10:12" ht="15.75" customHeight="1" x14ac:dyDescent="0.25">
      <c r="J878" s="3"/>
      <c r="K878" s="3"/>
      <c r="L878" s="3"/>
    </row>
    <row r="879" spans="10:12" ht="15.75" customHeight="1" x14ac:dyDescent="0.25">
      <c r="J879" s="3"/>
      <c r="K879" s="3"/>
      <c r="L879" s="3"/>
    </row>
    <row r="880" spans="10:12" ht="15.75" customHeight="1" x14ac:dyDescent="0.25">
      <c r="J880" s="3"/>
      <c r="K880" s="3"/>
      <c r="L880" s="3"/>
    </row>
    <row r="881" spans="10:12" ht="15.75" customHeight="1" x14ac:dyDescent="0.25">
      <c r="J881" s="3"/>
      <c r="K881" s="3"/>
      <c r="L881" s="3"/>
    </row>
    <row r="882" spans="10:12" ht="15.75" customHeight="1" x14ac:dyDescent="0.25">
      <c r="J882" s="3"/>
      <c r="K882" s="3"/>
      <c r="L882" s="3"/>
    </row>
    <row r="883" spans="10:12" ht="15.75" customHeight="1" x14ac:dyDescent="0.25">
      <c r="J883" s="3"/>
      <c r="K883" s="3"/>
      <c r="L883" s="3"/>
    </row>
    <row r="884" spans="10:12" ht="15.75" customHeight="1" x14ac:dyDescent="0.25">
      <c r="J884" s="3"/>
      <c r="K884" s="3"/>
      <c r="L884" s="3"/>
    </row>
    <row r="885" spans="10:12" ht="15.75" customHeight="1" x14ac:dyDescent="0.25">
      <c r="J885" s="3"/>
      <c r="K885" s="3"/>
      <c r="L885" s="3"/>
    </row>
    <row r="886" spans="10:12" ht="15.75" customHeight="1" x14ac:dyDescent="0.25">
      <c r="J886" s="3"/>
      <c r="K886" s="3"/>
      <c r="L886" s="3"/>
    </row>
    <row r="887" spans="10:12" ht="15.75" customHeight="1" x14ac:dyDescent="0.25">
      <c r="J887" s="3"/>
      <c r="K887" s="3"/>
      <c r="L887" s="3"/>
    </row>
    <row r="888" spans="10:12" ht="15.75" customHeight="1" x14ac:dyDescent="0.25">
      <c r="J888" s="3"/>
      <c r="K888" s="3"/>
      <c r="L888" s="3"/>
    </row>
    <row r="889" spans="10:12" ht="15.75" customHeight="1" x14ac:dyDescent="0.25">
      <c r="J889" s="3"/>
      <c r="K889" s="3"/>
      <c r="L889" s="3"/>
    </row>
    <row r="890" spans="10:12" ht="15.75" customHeight="1" x14ac:dyDescent="0.25">
      <c r="J890" s="3"/>
      <c r="K890" s="3"/>
      <c r="L890" s="3"/>
    </row>
    <row r="891" spans="10:12" ht="15.75" customHeight="1" x14ac:dyDescent="0.25">
      <c r="J891" s="3"/>
      <c r="K891" s="3"/>
      <c r="L891" s="3"/>
    </row>
    <row r="892" spans="10:12" ht="15.75" customHeight="1" x14ac:dyDescent="0.25">
      <c r="J892" s="3"/>
      <c r="K892" s="3"/>
      <c r="L892" s="3"/>
    </row>
    <row r="893" spans="10:12" ht="15.75" customHeight="1" x14ac:dyDescent="0.25">
      <c r="J893" s="3"/>
      <c r="K893" s="3"/>
      <c r="L893" s="3"/>
    </row>
    <row r="894" spans="10:12" ht="15.75" customHeight="1" x14ac:dyDescent="0.25">
      <c r="J894" s="3"/>
      <c r="K894" s="3"/>
      <c r="L894" s="3"/>
    </row>
    <row r="895" spans="10:12" ht="15.75" customHeight="1" x14ac:dyDescent="0.25">
      <c r="J895" s="3"/>
      <c r="K895" s="3"/>
      <c r="L895" s="3"/>
    </row>
    <row r="896" spans="10:12" ht="15.75" customHeight="1" x14ac:dyDescent="0.25">
      <c r="J896" s="3"/>
      <c r="K896" s="3"/>
      <c r="L896" s="3"/>
    </row>
    <row r="897" spans="10:12" ht="15.75" customHeight="1" x14ac:dyDescent="0.25">
      <c r="J897" s="3"/>
      <c r="K897" s="3"/>
      <c r="L897" s="3"/>
    </row>
    <row r="898" spans="10:12" ht="15.75" customHeight="1" x14ac:dyDescent="0.25">
      <c r="J898" s="3"/>
      <c r="K898" s="3"/>
      <c r="L898" s="3"/>
    </row>
    <row r="899" spans="10:12" ht="15.75" customHeight="1" x14ac:dyDescent="0.25">
      <c r="J899" s="3"/>
      <c r="K899" s="3"/>
      <c r="L899" s="3"/>
    </row>
    <row r="900" spans="10:12" ht="15.75" customHeight="1" x14ac:dyDescent="0.25">
      <c r="J900" s="3"/>
      <c r="K900" s="3"/>
      <c r="L900" s="3"/>
    </row>
    <row r="901" spans="10:12" ht="15.75" customHeight="1" x14ac:dyDescent="0.25">
      <c r="J901" s="3"/>
      <c r="K901" s="3"/>
      <c r="L901" s="3"/>
    </row>
    <row r="902" spans="10:12" ht="15.75" customHeight="1" x14ac:dyDescent="0.25">
      <c r="J902" s="3"/>
      <c r="K902" s="3"/>
      <c r="L902" s="3"/>
    </row>
    <row r="903" spans="10:12" ht="15.75" customHeight="1" x14ac:dyDescent="0.25">
      <c r="J903" s="3"/>
      <c r="K903" s="3"/>
      <c r="L903" s="3"/>
    </row>
    <row r="904" spans="10:12" ht="15.75" customHeight="1" x14ac:dyDescent="0.25">
      <c r="J904" s="3"/>
      <c r="K904" s="3"/>
      <c r="L904" s="3"/>
    </row>
    <row r="905" spans="10:12" ht="15.75" customHeight="1" x14ac:dyDescent="0.25">
      <c r="J905" s="3"/>
      <c r="K905" s="3"/>
      <c r="L905" s="3"/>
    </row>
    <row r="906" spans="10:12" ht="15.75" customHeight="1" x14ac:dyDescent="0.25">
      <c r="J906" s="3"/>
      <c r="K906" s="3"/>
      <c r="L906" s="3"/>
    </row>
    <row r="907" spans="10:12" ht="15.75" customHeight="1" x14ac:dyDescent="0.25">
      <c r="J907" s="3"/>
      <c r="K907" s="3"/>
      <c r="L907" s="3"/>
    </row>
    <row r="908" spans="10:12" ht="15.75" customHeight="1" x14ac:dyDescent="0.25">
      <c r="J908" s="3"/>
      <c r="K908" s="3"/>
      <c r="L908" s="3"/>
    </row>
    <row r="909" spans="10:12" ht="15.75" customHeight="1" x14ac:dyDescent="0.25">
      <c r="J909" s="3"/>
      <c r="K909" s="3"/>
      <c r="L909" s="3"/>
    </row>
    <row r="910" spans="10:12" ht="15.75" customHeight="1" x14ac:dyDescent="0.25">
      <c r="J910" s="3"/>
      <c r="K910" s="3"/>
      <c r="L910" s="3"/>
    </row>
    <row r="911" spans="10:12" ht="15.75" customHeight="1" x14ac:dyDescent="0.25">
      <c r="J911" s="3"/>
      <c r="K911" s="3"/>
      <c r="L911" s="3"/>
    </row>
    <row r="912" spans="10:12" ht="15.75" customHeight="1" x14ac:dyDescent="0.25">
      <c r="J912" s="3"/>
      <c r="K912" s="3"/>
      <c r="L912" s="3"/>
    </row>
    <row r="913" spans="10:12" ht="15.75" customHeight="1" x14ac:dyDescent="0.25">
      <c r="J913" s="3"/>
      <c r="K913" s="3"/>
      <c r="L913" s="3"/>
    </row>
    <row r="914" spans="10:12" ht="15.75" customHeight="1" x14ac:dyDescent="0.25">
      <c r="J914" s="3"/>
      <c r="K914" s="3"/>
      <c r="L914" s="3"/>
    </row>
    <row r="915" spans="10:12" ht="15.75" customHeight="1" x14ac:dyDescent="0.25">
      <c r="J915" s="3"/>
      <c r="K915" s="3"/>
      <c r="L915" s="3"/>
    </row>
    <row r="916" spans="10:12" ht="15.75" customHeight="1" x14ac:dyDescent="0.25">
      <c r="J916" s="3"/>
      <c r="K916" s="3"/>
      <c r="L916" s="3"/>
    </row>
    <row r="917" spans="10:12" ht="15.75" customHeight="1" x14ac:dyDescent="0.25">
      <c r="J917" s="3"/>
      <c r="K917" s="3"/>
      <c r="L917" s="3"/>
    </row>
    <row r="918" spans="10:12" ht="15.75" customHeight="1" x14ac:dyDescent="0.25">
      <c r="J918" s="3"/>
      <c r="K918" s="3"/>
      <c r="L918" s="3"/>
    </row>
    <row r="919" spans="10:12" ht="15.75" customHeight="1" x14ac:dyDescent="0.25">
      <c r="J919" s="3"/>
      <c r="K919" s="3"/>
      <c r="L919" s="3"/>
    </row>
    <row r="920" spans="10:12" ht="15.75" customHeight="1" x14ac:dyDescent="0.25">
      <c r="J920" s="3"/>
      <c r="K920" s="3"/>
      <c r="L920" s="3"/>
    </row>
    <row r="921" spans="10:12" ht="15.75" customHeight="1" x14ac:dyDescent="0.25">
      <c r="J921" s="3"/>
      <c r="K921" s="3"/>
      <c r="L921" s="3"/>
    </row>
    <row r="922" spans="10:12" ht="15.75" customHeight="1" x14ac:dyDescent="0.25">
      <c r="J922" s="3"/>
      <c r="K922" s="3"/>
      <c r="L922" s="3"/>
    </row>
    <row r="923" spans="10:12" ht="15.75" customHeight="1" x14ac:dyDescent="0.25">
      <c r="J923" s="3"/>
      <c r="K923" s="3"/>
      <c r="L923" s="3"/>
    </row>
    <row r="924" spans="10:12" ht="15.75" customHeight="1" x14ac:dyDescent="0.25">
      <c r="J924" s="3"/>
      <c r="K924" s="3"/>
      <c r="L924" s="3"/>
    </row>
    <row r="925" spans="10:12" ht="15.75" customHeight="1" x14ac:dyDescent="0.25">
      <c r="J925" s="3"/>
      <c r="K925" s="3"/>
      <c r="L925" s="3"/>
    </row>
    <row r="926" spans="10:12" ht="15.75" customHeight="1" x14ac:dyDescent="0.25">
      <c r="J926" s="3"/>
      <c r="K926" s="3"/>
      <c r="L926" s="3"/>
    </row>
    <row r="927" spans="10:12" ht="15.75" customHeight="1" x14ac:dyDescent="0.25">
      <c r="J927" s="3"/>
      <c r="K927" s="3"/>
      <c r="L927" s="3"/>
    </row>
    <row r="928" spans="10:12" ht="15.75" customHeight="1" x14ac:dyDescent="0.25">
      <c r="J928" s="3"/>
      <c r="K928" s="3"/>
      <c r="L928" s="3"/>
    </row>
    <row r="929" spans="10:12" ht="15.75" customHeight="1" x14ac:dyDescent="0.25">
      <c r="J929" s="3"/>
      <c r="K929" s="3"/>
      <c r="L929" s="3"/>
    </row>
    <row r="930" spans="10:12" ht="15.75" customHeight="1" x14ac:dyDescent="0.25">
      <c r="J930" s="3"/>
      <c r="K930" s="3"/>
      <c r="L930" s="3"/>
    </row>
    <row r="931" spans="10:12" ht="15.75" customHeight="1" x14ac:dyDescent="0.25">
      <c r="J931" s="3"/>
      <c r="K931" s="3"/>
      <c r="L931" s="3"/>
    </row>
    <row r="932" spans="10:12" ht="15.75" customHeight="1" x14ac:dyDescent="0.25">
      <c r="J932" s="3"/>
      <c r="K932" s="3"/>
      <c r="L932" s="3"/>
    </row>
    <row r="933" spans="10:12" ht="15.75" customHeight="1" x14ac:dyDescent="0.25">
      <c r="J933" s="3"/>
      <c r="K933" s="3"/>
      <c r="L933" s="3"/>
    </row>
    <row r="934" spans="10:12" ht="15.75" customHeight="1" x14ac:dyDescent="0.25">
      <c r="J934" s="3"/>
      <c r="K934" s="3"/>
      <c r="L934" s="3"/>
    </row>
    <row r="935" spans="10:12" ht="15.75" customHeight="1" x14ac:dyDescent="0.25">
      <c r="J935" s="3"/>
      <c r="K935" s="3"/>
      <c r="L935" s="3"/>
    </row>
    <row r="936" spans="10:12" ht="15.75" customHeight="1" x14ac:dyDescent="0.25">
      <c r="J936" s="3"/>
      <c r="K936" s="3"/>
      <c r="L936" s="3"/>
    </row>
    <row r="937" spans="10:12" ht="15.75" customHeight="1" x14ac:dyDescent="0.25">
      <c r="J937" s="3"/>
      <c r="K937" s="3"/>
      <c r="L937" s="3"/>
    </row>
    <row r="938" spans="10:12" ht="15.75" customHeight="1" x14ac:dyDescent="0.25">
      <c r="J938" s="3"/>
      <c r="K938" s="3"/>
      <c r="L938" s="3"/>
    </row>
    <row r="939" spans="10:12" ht="15.75" customHeight="1" x14ac:dyDescent="0.25">
      <c r="J939" s="3"/>
      <c r="K939" s="3"/>
      <c r="L939" s="3"/>
    </row>
    <row r="940" spans="10:12" ht="15.75" customHeight="1" x14ac:dyDescent="0.25">
      <c r="J940" s="3"/>
      <c r="K940" s="3"/>
      <c r="L940" s="3"/>
    </row>
    <row r="941" spans="10:12" ht="15.75" customHeight="1" x14ac:dyDescent="0.25">
      <c r="J941" s="3"/>
      <c r="K941" s="3"/>
      <c r="L941" s="3"/>
    </row>
    <row r="942" spans="10:12" ht="15.75" customHeight="1" x14ac:dyDescent="0.25">
      <c r="J942" s="3"/>
      <c r="K942" s="3"/>
      <c r="L942" s="3"/>
    </row>
    <row r="943" spans="10:12" ht="15.75" customHeight="1" x14ac:dyDescent="0.25">
      <c r="J943" s="3"/>
      <c r="K943" s="3"/>
      <c r="L943" s="3"/>
    </row>
    <row r="944" spans="10:12" ht="15.75" customHeight="1" x14ac:dyDescent="0.25">
      <c r="J944" s="3"/>
      <c r="K944" s="3"/>
      <c r="L944" s="3"/>
    </row>
    <row r="945" spans="10:12" ht="15.75" customHeight="1" x14ac:dyDescent="0.25">
      <c r="J945" s="3"/>
      <c r="K945" s="3"/>
      <c r="L945" s="3"/>
    </row>
    <row r="946" spans="10:12" ht="15.75" customHeight="1" x14ac:dyDescent="0.25">
      <c r="J946" s="3"/>
      <c r="K946" s="3"/>
      <c r="L946" s="3"/>
    </row>
    <row r="947" spans="10:12" ht="15.75" customHeight="1" x14ac:dyDescent="0.25">
      <c r="J947" s="3"/>
      <c r="K947" s="3"/>
      <c r="L947" s="3"/>
    </row>
    <row r="948" spans="10:12" ht="15.75" customHeight="1" x14ac:dyDescent="0.25">
      <c r="J948" s="3"/>
      <c r="K948" s="3"/>
      <c r="L948" s="3"/>
    </row>
    <row r="949" spans="10:12" ht="15.75" customHeight="1" x14ac:dyDescent="0.25">
      <c r="J949" s="3"/>
      <c r="K949" s="3"/>
      <c r="L949" s="3"/>
    </row>
    <row r="950" spans="10:12" ht="15.75" customHeight="1" x14ac:dyDescent="0.25">
      <c r="J950" s="3"/>
      <c r="K950" s="3"/>
      <c r="L950" s="3"/>
    </row>
    <row r="951" spans="10:12" ht="15.75" customHeight="1" x14ac:dyDescent="0.25">
      <c r="J951" s="3"/>
      <c r="K951" s="3"/>
      <c r="L951" s="3"/>
    </row>
    <row r="952" spans="10:12" ht="15.75" customHeight="1" x14ac:dyDescent="0.25">
      <c r="J952" s="3"/>
      <c r="K952" s="3"/>
      <c r="L952" s="3"/>
    </row>
    <row r="953" spans="10:12" ht="15.75" customHeight="1" x14ac:dyDescent="0.25">
      <c r="J953" s="3"/>
      <c r="K953" s="3"/>
      <c r="L953" s="3"/>
    </row>
    <row r="954" spans="10:12" ht="15.75" customHeight="1" x14ac:dyDescent="0.25">
      <c r="J954" s="3"/>
      <c r="K954" s="3"/>
      <c r="L954" s="3"/>
    </row>
    <row r="955" spans="10:12" ht="15.75" customHeight="1" x14ac:dyDescent="0.25">
      <c r="J955" s="3"/>
      <c r="K955" s="3"/>
      <c r="L955" s="3"/>
    </row>
    <row r="956" spans="10:12" ht="15.75" customHeight="1" x14ac:dyDescent="0.25">
      <c r="J956" s="3"/>
      <c r="K956" s="3"/>
      <c r="L956" s="3"/>
    </row>
    <row r="957" spans="10:12" ht="15.75" customHeight="1" x14ac:dyDescent="0.25">
      <c r="J957" s="3"/>
      <c r="K957" s="3"/>
      <c r="L957" s="3"/>
    </row>
    <row r="958" spans="10:12" ht="15.75" customHeight="1" x14ac:dyDescent="0.25">
      <c r="J958" s="3"/>
      <c r="K958" s="3"/>
      <c r="L958" s="3"/>
    </row>
    <row r="959" spans="10:12" ht="15.75" customHeight="1" x14ac:dyDescent="0.25">
      <c r="J959" s="3"/>
      <c r="K959" s="3"/>
      <c r="L959" s="3"/>
    </row>
    <row r="960" spans="10:12" ht="15.75" customHeight="1" x14ac:dyDescent="0.25">
      <c r="J960" s="3"/>
      <c r="K960" s="3"/>
      <c r="L960" s="3"/>
    </row>
    <row r="961" spans="10:12" ht="15.75" customHeight="1" x14ac:dyDescent="0.25">
      <c r="J961" s="3"/>
      <c r="K961" s="3"/>
      <c r="L961" s="3"/>
    </row>
    <row r="962" spans="10:12" ht="15.75" customHeight="1" x14ac:dyDescent="0.25">
      <c r="J962" s="3"/>
      <c r="K962" s="3"/>
      <c r="L962" s="3"/>
    </row>
    <row r="963" spans="10:12" ht="15.75" customHeight="1" x14ac:dyDescent="0.25">
      <c r="J963" s="3"/>
      <c r="K963" s="3"/>
      <c r="L963" s="3"/>
    </row>
    <row r="964" spans="10:12" ht="15.75" customHeight="1" x14ac:dyDescent="0.25">
      <c r="J964" s="3"/>
      <c r="K964" s="3"/>
      <c r="L964" s="3"/>
    </row>
    <row r="965" spans="10:12" ht="15.75" customHeight="1" x14ac:dyDescent="0.25">
      <c r="J965" s="3"/>
      <c r="K965" s="3"/>
      <c r="L965" s="3"/>
    </row>
    <row r="966" spans="10:12" ht="15.75" customHeight="1" x14ac:dyDescent="0.25">
      <c r="J966" s="3"/>
      <c r="K966" s="3"/>
      <c r="L966" s="3"/>
    </row>
    <row r="967" spans="10:12" ht="15.75" customHeight="1" x14ac:dyDescent="0.25">
      <c r="J967" s="3"/>
      <c r="K967" s="3"/>
      <c r="L967" s="3"/>
    </row>
    <row r="968" spans="10:12" ht="15.75" customHeight="1" x14ac:dyDescent="0.25">
      <c r="J968" s="3"/>
      <c r="K968" s="3"/>
      <c r="L968" s="3"/>
    </row>
    <row r="969" spans="10:12" ht="15.75" customHeight="1" x14ac:dyDescent="0.25">
      <c r="J969" s="3"/>
      <c r="K969" s="3"/>
      <c r="L969" s="3"/>
    </row>
    <row r="970" spans="10:12" ht="15.75" customHeight="1" x14ac:dyDescent="0.25">
      <c r="J970" s="3"/>
      <c r="K970" s="3"/>
      <c r="L970" s="3"/>
    </row>
    <row r="971" spans="10:12" ht="15.75" customHeight="1" x14ac:dyDescent="0.25">
      <c r="J971" s="3"/>
      <c r="K971" s="3"/>
      <c r="L971" s="3"/>
    </row>
    <row r="972" spans="10:12" ht="15.75" customHeight="1" x14ac:dyDescent="0.25">
      <c r="J972" s="3"/>
      <c r="K972" s="3"/>
      <c r="L972" s="3"/>
    </row>
    <row r="973" spans="10:12" ht="15.75" customHeight="1" x14ac:dyDescent="0.25">
      <c r="J973" s="3"/>
      <c r="K973" s="3"/>
      <c r="L973" s="3"/>
    </row>
    <row r="974" spans="10:12" ht="15.75" customHeight="1" x14ac:dyDescent="0.25">
      <c r="J974" s="3"/>
      <c r="K974" s="3"/>
      <c r="L974" s="3"/>
    </row>
    <row r="975" spans="10:12" ht="15.75" customHeight="1" x14ac:dyDescent="0.25">
      <c r="J975" s="3"/>
      <c r="K975" s="3"/>
      <c r="L975" s="3"/>
    </row>
    <row r="976" spans="10:12" ht="15.75" customHeight="1" x14ac:dyDescent="0.25">
      <c r="J976" s="3"/>
      <c r="K976" s="3"/>
      <c r="L976" s="3"/>
    </row>
    <row r="977" spans="10:12" ht="15.75" customHeight="1" x14ac:dyDescent="0.25">
      <c r="J977" s="3"/>
      <c r="K977" s="3"/>
      <c r="L977" s="3"/>
    </row>
    <row r="978" spans="10:12" ht="15.75" customHeight="1" x14ac:dyDescent="0.25">
      <c r="J978" s="3"/>
      <c r="K978" s="3"/>
      <c r="L978" s="3"/>
    </row>
    <row r="979" spans="10:12" ht="15.75" customHeight="1" x14ac:dyDescent="0.25">
      <c r="J979" s="3"/>
      <c r="K979" s="3"/>
      <c r="L979" s="3"/>
    </row>
    <row r="980" spans="10:12" ht="15.75" customHeight="1" x14ac:dyDescent="0.25">
      <c r="J980" s="3"/>
      <c r="K980" s="3"/>
      <c r="L980" s="3"/>
    </row>
    <row r="981" spans="10:12" ht="15.75" customHeight="1" x14ac:dyDescent="0.25">
      <c r="J981" s="3"/>
      <c r="K981" s="3"/>
      <c r="L981" s="3"/>
    </row>
    <row r="982" spans="10:12" ht="15.75" customHeight="1" x14ac:dyDescent="0.25">
      <c r="J982" s="3"/>
      <c r="K982" s="3"/>
      <c r="L982" s="3"/>
    </row>
    <row r="983" spans="10:12" ht="15.75" customHeight="1" x14ac:dyDescent="0.25">
      <c r="J983" s="3"/>
      <c r="K983" s="3"/>
      <c r="L983" s="3"/>
    </row>
    <row r="984" spans="10:12" ht="15.75" customHeight="1" x14ac:dyDescent="0.25">
      <c r="J984" s="3"/>
      <c r="K984" s="3"/>
      <c r="L984" s="3"/>
    </row>
    <row r="985" spans="10:12" ht="15.75" customHeight="1" x14ac:dyDescent="0.25">
      <c r="J985" s="3"/>
      <c r="K985" s="3"/>
      <c r="L985" s="3"/>
    </row>
    <row r="986" spans="10:12" ht="15.75" customHeight="1" x14ac:dyDescent="0.25">
      <c r="J986" s="3"/>
      <c r="K986" s="3"/>
      <c r="L986" s="3"/>
    </row>
    <row r="987" spans="10:12" ht="15.75" customHeight="1" x14ac:dyDescent="0.25">
      <c r="J987" s="3"/>
      <c r="K987" s="3"/>
      <c r="L987" s="3"/>
    </row>
    <row r="988" spans="10:12" ht="15.75" customHeight="1" x14ac:dyDescent="0.25">
      <c r="J988" s="3"/>
      <c r="K988" s="3"/>
      <c r="L988" s="3"/>
    </row>
    <row r="989" spans="10:12" ht="15.75" customHeight="1" x14ac:dyDescent="0.25">
      <c r="J989" s="3"/>
      <c r="K989" s="3"/>
      <c r="L989" s="3"/>
    </row>
    <row r="990" spans="10:12" ht="15.75" customHeight="1" x14ac:dyDescent="0.25">
      <c r="J990" s="3"/>
      <c r="K990" s="3"/>
      <c r="L990" s="3"/>
    </row>
    <row r="991" spans="10:12" ht="15.75" customHeight="1" x14ac:dyDescent="0.25">
      <c r="J991" s="3"/>
      <c r="K991" s="3"/>
      <c r="L991" s="3"/>
    </row>
    <row r="992" spans="10:12" ht="15.75" customHeight="1" x14ac:dyDescent="0.25">
      <c r="J992" s="3"/>
      <c r="K992" s="3"/>
      <c r="L992" s="3"/>
    </row>
    <row r="993" spans="10:12" ht="15.75" customHeight="1" x14ac:dyDescent="0.25">
      <c r="J993" s="3"/>
      <c r="K993" s="3"/>
      <c r="L993" s="3"/>
    </row>
    <row r="994" spans="10:12" ht="15.75" customHeight="1" x14ac:dyDescent="0.25">
      <c r="J994" s="3"/>
      <c r="K994" s="3"/>
      <c r="L994" s="3"/>
    </row>
    <row r="995" spans="10:12" ht="15.75" customHeight="1" x14ac:dyDescent="0.25">
      <c r="J995" s="3"/>
      <c r="K995" s="3"/>
      <c r="L995" s="3"/>
    </row>
    <row r="996" spans="10:12" ht="15.75" customHeight="1" x14ac:dyDescent="0.25">
      <c r="J996" s="3"/>
      <c r="K996" s="3"/>
      <c r="L996" s="3"/>
    </row>
    <row r="997" spans="10:12" ht="15.75" customHeight="1" x14ac:dyDescent="0.25">
      <c r="J997" s="3"/>
      <c r="K997" s="3"/>
      <c r="L997" s="3"/>
    </row>
    <row r="998" spans="10:12" ht="15.75" customHeight="1" x14ac:dyDescent="0.25">
      <c r="J998" s="3"/>
      <c r="K998" s="3"/>
      <c r="L998" s="3"/>
    </row>
    <row r="999" spans="10:12" ht="15.75" customHeight="1" x14ac:dyDescent="0.25">
      <c r="J999" s="3"/>
      <c r="K999" s="3"/>
      <c r="L999" s="3"/>
    </row>
    <row r="1000" spans="10:12" ht="15.75" customHeight="1" x14ac:dyDescent="0.25">
      <c r="J1000" s="3"/>
      <c r="K1000" s="3"/>
      <c r="L1000" s="3"/>
    </row>
  </sheetData>
  <mergeCells count="33">
    <mergeCell ref="E45:G45"/>
    <mergeCell ref="H45:M45"/>
    <mergeCell ref="A42:D42"/>
    <mergeCell ref="F42:P42"/>
    <mergeCell ref="B44:C44"/>
    <mergeCell ref="E44:G44"/>
    <mergeCell ref="H44:M44"/>
    <mergeCell ref="N44:O44"/>
    <mergeCell ref="B45:C45"/>
    <mergeCell ref="N45:O45"/>
    <mergeCell ref="O8:O9"/>
    <mergeCell ref="P8:P9"/>
    <mergeCell ref="A8:A9"/>
    <mergeCell ref="B8:B9"/>
    <mergeCell ref="C8:D8"/>
    <mergeCell ref="E8:F8"/>
    <mergeCell ref="G8:G9"/>
    <mergeCell ref="H8:H9"/>
    <mergeCell ref="I8:N8"/>
    <mergeCell ref="A5:D5"/>
    <mergeCell ref="E5:I5"/>
    <mergeCell ref="O5:P5"/>
    <mergeCell ref="B6:D6"/>
    <mergeCell ref="I6:N6"/>
    <mergeCell ref="O6:P6"/>
    <mergeCell ref="A2:B2"/>
    <mergeCell ref="C2:F2"/>
    <mergeCell ref="H2:I2"/>
    <mergeCell ref="J2:P2"/>
    <mergeCell ref="C3:F3"/>
    <mergeCell ref="H3:I3"/>
    <mergeCell ref="J3:P3"/>
    <mergeCell ref="A3:B3"/>
  </mergeCells>
  <conditionalFormatting sqref="I10:N41">
    <cfRule type="cellIs" dxfId="5" priority="2" operator="greaterThan">
      <formula>$F10</formula>
    </cfRule>
    <cfRule type="cellIs" dxfId="4" priority="3" operator="lessThan">
      <formula>$E10</formula>
    </cfRule>
    <cfRule type="expression" dxfId="3" priority="6" stopIfTrue="1">
      <formula>ISBLANK(I10)</formula>
    </cfRule>
  </conditionalFormatting>
  <conditionalFormatting sqref="P10:P41">
    <cfRule type="cellIs" dxfId="2" priority="1" operator="equal">
      <formula>"X"</formula>
    </cfRule>
  </conditionalFormatting>
  <printOptions horizontalCentered="1"/>
  <pageMargins left="0.25" right="0.25" top="0.75" bottom="0.75" header="0" footer="0"/>
  <pageSetup orientation="portrait" r:id="rId1"/>
  <headerFooter>
    <oddHeader>&amp;CDimensional Test Results</oddHeader>
    <oddFooter>&amp;L 1AF0003 &amp;A&amp;CFF0000Printed Copy Uncontrolled.   
&amp;RRev &amp;D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5ADE-7308-46C7-BB4A-8BDD26030110}">
  <sheetPr>
    <tabColor rgb="FF00B050"/>
  </sheetPr>
  <dimension ref="A1:K3"/>
  <sheetViews>
    <sheetView workbookViewId="0">
      <selection activeCell="F12" sqref="F12"/>
    </sheetView>
  </sheetViews>
  <sheetFormatPr defaultRowHeight="14.25" x14ac:dyDescent="0.2"/>
  <sheetData>
    <row r="1" spans="1:11" x14ac:dyDescent="0.2">
      <c r="A1" s="994" t="s">
        <v>752</v>
      </c>
      <c r="B1" s="995"/>
      <c r="C1" s="995"/>
      <c r="D1" s="995"/>
      <c r="E1" s="995"/>
      <c r="F1" s="995"/>
      <c r="G1" s="995"/>
      <c r="H1" s="995"/>
      <c r="I1" s="995"/>
      <c r="J1" s="995"/>
      <c r="K1" s="996"/>
    </row>
    <row r="2" spans="1:11" ht="15" thickBot="1" x14ac:dyDescent="0.25">
      <c r="A2" s="997"/>
      <c r="B2" s="998"/>
      <c r="C2" s="998"/>
      <c r="D2" s="998"/>
      <c r="E2" s="998"/>
      <c r="F2" s="998"/>
      <c r="G2" s="998"/>
      <c r="H2" s="998"/>
      <c r="I2" s="998"/>
      <c r="J2" s="998"/>
      <c r="K2" s="999"/>
    </row>
    <row r="3" spans="1:11" ht="15" thickBot="1" x14ac:dyDescent="0.25">
      <c r="A3" s="1000" t="s">
        <v>753</v>
      </c>
      <c r="B3" s="1001"/>
      <c r="C3" s="1001"/>
      <c r="D3" s="1001"/>
      <c r="E3" s="1001"/>
      <c r="F3" s="1001"/>
      <c r="G3" s="1001"/>
      <c r="H3" s="1001"/>
      <c r="I3" s="1001"/>
      <c r="J3" s="1001"/>
      <c r="K3" s="1002"/>
    </row>
  </sheetData>
  <mergeCells count="2">
    <mergeCell ref="A1:K2"/>
    <mergeCell ref="A3:K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Z1000"/>
  <sheetViews>
    <sheetView showGridLines="0" zoomScaleNormal="100" workbookViewId="0">
      <selection activeCell="H40" sqref="H40:K40"/>
    </sheetView>
  </sheetViews>
  <sheetFormatPr defaultColWidth="12.625" defaultRowHeight="15" customHeight="1" x14ac:dyDescent="0.2"/>
  <cols>
    <col min="1" max="1" width="5.625" customWidth="1"/>
    <col min="2" max="2" width="8.5" customWidth="1"/>
    <col min="3" max="4" width="3.375" customWidth="1"/>
    <col min="5" max="6" width="6.125" customWidth="1"/>
    <col min="7" max="7" width="7.75" customWidth="1"/>
    <col min="8" max="8" width="4.5" customWidth="1"/>
    <col min="9" max="13" width="5.625" customWidth="1"/>
    <col min="14" max="14" width="6.375" customWidth="1"/>
    <col min="15" max="16" width="4.875" customWidth="1"/>
    <col min="17" max="26" width="4.375" customWidth="1"/>
  </cols>
  <sheetData>
    <row r="1" spans="1:26" ht="7.5" customHeight="1" x14ac:dyDescent="0.25">
      <c r="A1" s="3"/>
      <c r="B1" s="3"/>
      <c r="C1" s="3"/>
      <c r="D1" s="3"/>
      <c r="E1" s="3"/>
      <c r="F1" s="3"/>
      <c r="G1" s="3"/>
      <c r="H1" s="3"/>
      <c r="I1" s="3"/>
      <c r="J1" s="3"/>
      <c r="K1" s="3"/>
      <c r="L1" s="3"/>
      <c r="M1" s="3"/>
      <c r="N1" s="3"/>
      <c r="O1" s="3"/>
      <c r="P1" s="3"/>
      <c r="Q1" s="3"/>
      <c r="R1" s="3"/>
      <c r="S1" s="3"/>
      <c r="T1" s="3"/>
      <c r="U1" s="3"/>
      <c r="V1" s="3"/>
      <c r="W1" s="3"/>
      <c r="X1" s="3"/>
      <c r="Y1" s="3"/>
      <c r="Z1" s="3"/>
    </row>
    <row r="2" spans="1:26" x14ac:dyDescent="0.25">
      <c r="A2" s="961" t="s">
        <v>345</v>
      </c>
      <c r="B2" s="693"/>
      <c r="C2" s="962" t="str">
        <f>IF(ISBLANK(Information!D2),"",Information!D2)</f>
        <v/>
      </c>
      <c r="D2" s="664"/>
      <c r="E2" s="664"/>
      <c r="F2" s="667"/>
      <c r="G2" s="278"/>
      <c r="H2" s="961" t="s">
        <v>464</v>
      </c>
      <c r="I2" s="693"/>
      <c r="J2" s="963" t="str">
        <f>IF(ISBLANK(Information!D19),"",Information!D19)</f>
        <v/>
      </c>
      <c r="K2" s="692"/>
      <c r="L2" s="692"/>
      <c r="M2" s="692"/>
      <c r="N2" s="692"/>
      <c r="O2" s="692"/>
      <c r="P2" s="740"/>
      <c r="Q2" s="3"/>
      <c r="R2" s="3"/>
      <c r="S2" s="3"/>
      <c r="T2" s="3"/>
      <c r="U2" s="3"/>
      <c r="V2" s="3"/>
      <c r="W2" s="3"/>
      <c r="X2" s="3"/>
      <c r="Y2" s="3"/>
      <c r="Z2" s="3"/>
    </row>
    <row r="3" spans="1:26" x14ac:dyDescent="0.25">
      <c r="A3" s="965" t="s">
        <v>465</v>
      </c>
      <c r="B3" s="704"/>
      <c r="C3" s="964" t="str">
        <f>IF(ISBLANK(Information!D3),"",Information!D3)</f>
        <v/>
      </c>
      <c r="D3" s="682"/>
      <c r="E3" s="682"/>
      <c r="F3" s="683"/>
      <c r="G3" s="279"/>
      <c r="H3" s="965" t="s">
        <v>466</v>
      </c>
      <c r="I3" s="704"/>
      <c r="J3" s="966" t="str">
        <f>IF(ISBLANK(Information!D18),"",Information!D18)</f>
        <v/>
      </c>
      <c r="K3" s="682"/>
      <c r="L3" s="682"/>
      <c r="M3" s="682"/>
      <c r="N3" s="682"/>
      <c r="O3" s="682"/>
      <c r="P3" s="683"/>
      <c r="Q3" s="3"/>
      <c r="R3" s="3"/>
      <c r="S3" s="3"/>
      <c r="T3" s="3"/>
      <c r="U3" s="3"/>
      <c r="V3" s="3"/>
      <c r="W3" s="3"/>
      <c r="X3" s="3"/>
      <c r="Y3" s="3"/>
      <c r="Z3" s="3"/>
    </row>
    <row r="4" spans="1:26" x14ac:dyDescent="0.25">
      <c r="A4" s="280"/>
      <c r="B4" s="281"/>
      <c r="C4" s="282"/>
      <c r="D4" s="282"/>
      <c r="E4" s="282"/>
      <c r="F4" s="282"/>
      <c r="G4" s="282"/>
      <c r="H4" s="282"/>
      <c r="I4" s="283"/>
      <c r="J4" s="283"/>
      <c r="K4" s="283"/>
      <c r="L4" s="283"/>
      <c r="M4" s="284"/>
      <c r="N4" s="284"/>
      <c r="O4" s="284"/>
      <c r="P4" s="285"/>
      <c r="Q4" s="3"/>
      <c r="R4" s="3"/>
      <c r="S4" s="3"/>
      <c r="T4" s="3"/>
      <c r="U4" s="3"/>
      <c r="V4" s="3"/>
      <c r="W4" s="3"/>
      <c r="X4" s="3"/>
      <c r="Y4" s="3"/>
      <c r="Z4" s="3"/>
    </row>
    <row r="5" spans="1:26" x14ac:dyDescent="0.25">
      <c r="A5" s="967" t="s">
        <v>467</v>
      </c>
      <c r="B5" s="672"/>
      <c r="C5" s="672"/>
      <c r="D5" s="968"/>
      <c r="E5" s="969"/>
      <c r="F5" s="672"/>
      <c r="G5" s="672"/>
      <c r="H5" s="672"/>
      <c r="I5" s="673"/>
      <c r="J5" s="286"/>
      <c r="K5" s="286"/>
      <c r="L5" s="286"/>
      <c r="M5" s="287"/>
      <c r="N5" s="288" t="s">
        <v>468</v>
      </c>
      <c r="O5" s="970" t="str">
        <f>IF(ISBLANK(Information!D20),"",Information!D20)</f>
        <v/>
      </c>
      <c r="P5" s="673"/>
      <c r="Q5" s="3"/>
      <c r="R5" s="3"/>
      <c r="S5" s="3"/>
      <c r="T5" s="3"/>
      <c r="U5" s="3"/>
      <c r="V5" s="3"/>
      <c r="W5" s="3"/>
      <c r="X5" s="3"/>
      <c r="Y5" s="3"/>
      <c r="Z5" s="3"/>
    </row>
    <row r="6" spans="1:26" x14ac:dyDescent="0.25">
      <c r="A6" s="288" t="s">
        <v>348</v>
      </c>
      <c r="B6" s="971"/>
      <c r="C6" s="672"/>
      <c r="D6" s="673"/>
      <c r="E6" s="287"/>
      <c r="F6" s="287"/>
      <c r="G6" s="287"/>
      <c r="H6" s="287"/>
      <c r="I6" s="1004"/>
      <c r="J6" s="660"/>
      <c r="K6" s="660"/>
      <c r="L6" s="660"/>
      <c r="M6" s="660"/>
      <c r="N6" s="661"/>
      <c r="O6" s="975"/>
      <c r="P6" s="762"/>
      <c r="Q6" s="3"/>
      <c r="R6" s="3"/>
      <c r="S6" s="3"/>
      <c r="T6" s="3"/>
      <c r="U6" s="3"/>
      <c r="V6" s="3"/>
      <c r="W6" s="3"/>
      <c r="X6" s="3"/>
      <c r="Y6" s="3"/>
      <c r="Z6" s="3"/>
    </row>
    <row r="7" spans="1:26" x14ac:dyDescent="0.25">
      <c r="A7" s="289" t="s">
        <v>469</v>
      </c>
      <c r="B7" s="252"/>
      <c r="C7" s="252"/>
      <c r="D7" s="252"/>
      <c r="E7" s="252"/>
      <c r="F7" s="252"/>
      <c r="G7" s="252"/>
      <c r="H7" s="252"/>
      <c r="I7" s="290"/>
      <c r="J7" s="290"/>
      <c r="K7" s="290"/>
      <c r="L7" s="290"/>
      <c r="M7" s="290"/>
      <c r="N7" s="290"/>
      <c r="O7" s="252"/>
      <c r="P7" s="291"/>
      <c r="Q7" s="3"/>
      <c r="R7" s="3"/>
      <c r="S7" s="3"/>
      <c r="T7" s="3"/>
      <c r="U7" s="3"/>
      <c r="V7" s="3"/>
      <c r="W7" s="3"/>
      <c r="X7" s="3"/>
      <c r="Y7" s="3"/>
      <c r="Z7" s="3"/>
    </row>
    <row r="8" spans="1:26" x14ac:dyDescent="0.25">
      <c r="A8" s="289"/>
      <c r="B8" s="252"/>
      <c r="C8" s="252"/>
      <c r="D8" s="252"/>
      <c r="E8" s="252"/>
      <c r="F8" s="252"/>
      <c r="G8" s="252"/>
      <c r="H8" s="252"/>
      <c r="I8" s="290"/>
      <c r="J8" s="290"/>
      <c r="K8" s="290"/>
      <c r="L8" s="290"/>
      <c r="M8" s="290"/>
      <c r="N8" s="290"/>
      <c r="O8" s="252"/>
      <c r="P8" s="291"/>
      <c r="Q8" s="3"/>
      <c r="R8" s="3"/>
      <c r="S8" s="3"/>
      <c r="T8" s="3"/>
      <c r="U8" s="3"/>
      <c r="V8" s="3"/>
      <c r="W8" s="3"/>
      <c r="X8" s="3"/>
      <c r="Y8" s="3"/>
      <c r="Z8" s="3"/>
    </row>
    <row r="9" spans="1:26" ht="14.25" x14ac:dyDescent="0.2">
      <c r="A9" s="1005" t="s">
        <v>495</v>
      </c>
      <c r="B9" s="675"/>
      <c r="C9" s="675"/>
      <c r="D9" s="676"/>
      <c r="E9" s="1008" t="s">
        <v>496</v>
      </c>
      <c r="F9" s="676"/>
      <c r="G9" s="1010" t="s">
        <v>497</v>
      </c>
      <c r="H9" s="1008" t="s">
        <v>498</v>
      </c>
      <c r="I9" s="675"/>
      <c r="J9" s="675"/>
      <c r="K9" s="676"/>
      <c r="L9" s="1012" t="s">
        <v>475</v>
      </c>
      <c r="M9" s="664"/>
      <c r="N9" s="665"/>
      <c r="O9" s="1010" t="s">
        <v>476</v>
      </c>
      <c r="P9" s="1013" t="s">
        <v>477</v>
      </c>
      <c r="Q9" s="317"/>
      <c r="R9" s="317"/>
      <c r="S9" s="317"/>
      <c r="T9" s="317"/>
      <c r="U9" s="317"/>
      <c r="V9" s="317"/>
      <c r="W9" s="317"/>
      <c r="X9" s="317"/>
      <c r="Y9" s="317"/>
      <c r="Z9" s="317"/>
    </row>
    <row r="10" spans="1:26" ht="14.25" x14ac:dyDescent="0.2">
      <c r="A10" s="1006"/>
      <c r="B10" s="920"/>
      <c r="C10" s="920"/>
      <c r="D10" s="1007"/>
      <c r="E10" s="1009"/>
      <c r="F10" s="1007"/>
      <c r="G10" s="1011"/>
      <c r="H10" s="1009"/>
      <c r="I10" s="920"/>
      <c r="J10" s="920"/>
      <c r="K10" s="1007"/>
      <c r="L10" s="318" t="s">
        <v>481</v>
      </c>
      <c r="M10" s="318" t="s">
        <v>482</v>
      </c>
      <c r="N10" s="319" t="s">
        <v>483</v>
      </c>
      <c r="O10" s="1011"/>
      <c r="P10" s="882"/>
      <c r="Q10" s="320"/>
      <c r="R10" s="320"/>
      <c r="S10" s="320"/>
      <c r="T10" s="320"/>
      <c r="U10" s="320"/>
      <c r="V10" s="320"/>
      <c r="W10" s="320"/>
      <c r="X10" s="320"/>
      <c r="Y10" s="320"/>
      <c r="Z10" s="320"/>
    </row>
    <row r="11" spans="1:26" ht="14.25" customHeight="1" x14ac:dyDescent="0.2">
      <c r="A11" s="1014"/>
      <c r="B11" s="664"/>
      <c r="C11" s="664"/>
      <c r="D11" s="665"/>
      <c r="E11" s="1015"/>
      <c r="F11" s="665"/>
      <c r="G11" s="321"/>
      <c r="H11" s="1015"/>
      <c r="I11" s="664"/>
      <c r="J11" s="664"/>
      <c r="K11" s="665"/>
      <c r="L11" s="322"/>
      <c r="M11" s="322"/>
      <c r="N11" s="322"/>
      <c r="O11" s="321"/>
      <c r="P11" s="323"/>
      <c r="Q11" s="317"/>
      <c r="R11" s="317"/>
      <c r="S11" s="317"/>
      <c r="T11" s="317"/>
      <c r="U11" s="317"/>
      <c r="V11" s="317"/>
      <c r="W11" s="317"/>
      <c r="X11" s="317"/>
      <c r="Y11" s="317"/>
      <c r="Z11" s="317"/>
    </row>
    <row r="12" spans="1:26" ht="14.25" customHeight="1" x14ac:dyDescent="0.2">
      <c r="A12" s="1016"/>
      <c r="B12" s="669"/>
      <c r="C12" s="669"/>
      <c r="D12" s="670"/>
      <c r="E12" s="1003"/>
      <c r="F12" s="670"/>
      <c r="G12" s="324"/>
      <c r="H12" s="1003"/>
      <c r="I12" s="669"/>
      <c r="J12" s="669"/>
      <c r="K12" s="670"/>
      <c r="L12" s="325"/>
      <c r="M12" s="325"/>
      <c r="N12" s="325"/>
      <c r="O12" s="324"/>
      <c r="P12" s="326"/>
      <c r="Q12" s="317"/>
      <c r="R12" s="317"/>
      <c r="S12" s="317"/>
      <c r="T12" s="317"/>
      <c r="U12" s="317"/>
      <c r="V12" s="317"/>
      <c r="W12" s="317"/>
      <c r="X12" s="317"/>
      <c r="Y12" s="317"/>
      <c r="Z12" s="317"/>
    </row>
    <row r="13" spans="1:26" ht="14.25" customHeight="1" x14ac:dyDescent="0.2">
      <c r="A13" s="1016"/>
      <c r="B13" s="669"/>
      <c r="C13" s="669"/>
      <c r="D13" s="670"/>
      <c r="E13" s="1003"/>
      <c r="F13" s="670"/>
      <c r="G13" s="324"/>
      <c r="H13" s="1003"/>
      <c r="I13" s="669"/>
      <c r="J13" s="669"/>
      <c r="K13" s="670"/>
      <c r="L13" s="325"/>
      <c r="M13" s="325"/>
      <c r="N13" s="325"/>
      <c r="O13" s="324"/>
      <c r="P13" s="326"/>
      <c r="Q13" s="317"/>
      <c r="R13" s="317"/>
      <c r="S13" s="317"/>
      <c r="T13" s="317"/>
      <c r="U13" s="317"/>
      <c r="V13" s="317"/>
      <c r="W13" s="317"/>
      <c r="X13" s="317"/>
      <c r="Y13" s="317"/>
      <c r="Z13" s="317"/>
    </row>
    <row r="14" spans="1:26" ht="14.25" customHeight="1" x14ac:dyDescent="0.2">
      <c r="A14" s="1016"/>
      <c r="B14" s="669"/>
      <c r="C14" s="669"/>
      <c r="D14" s="670"/>
      <c r="E14" s="1003"/>
      <c r="F14" s="670"/>
      <c r="G14" s="324"/>
      <c r="H14" s="1003"/>
      <c r="I14" s="669"/>
      <c r="J14" s="669"/>
      <c r="K14" s="670"/>
      <c r="L14" s="325"/>
      <c r="M14" s="325"/>
      <c r="N14" s="325"/>
      <c r="O14" s="324"/>
      <c r="P14" s="326"/>
      <c r="Q14" s="317"/>
      <c r="R14" s="317"/>
      <c r="S14" s="317"/>
      <c r="T14" s="317"/>
      <c r="U14" s="317"/>
      <c r="V14" s="317"/>
      <c r="W14" s="317"/>
      <c r="X14" s="317"/>
      <c r="Y14" s="317"/>
      <c r="Z14" s="317"/>
    </row>
    <row r="15" spans="1:26" ht="14.25" customHeight="1" x14ac:dyDescent="0.2">
      <c r="A15" s="1016"/>
      <c r="B15" s="669"/>
      <c r="C15" s="669"/>
      <c r="D15" s="670"/>
      <c r="E15" s="1003"/>
      <c r="F15" s="670"/>
      <c r="G15" s="324"/>
      <c r="H15" s="1003"/>
      <c r="I15" s="669"/>
      <c r="J15" s="669"/>
      <c r="K15" s="670"/>
      <c r="L15" s="325"/>
      <c r="M15" s="325"/>
      <c r="N15" s="325"/>
      <c r="O15" s="324"/>
      <c r="P15" s="326"/>
      <c r="Q15" s="317"/>
      <c r="R15" s="317"/>
      <c r="S15" s="317"/>
      <c r="T15" s="317"/>
      <c r="U15" s="317"/>
      <c r="V15" s="317"/>
      <c r="W15" s="317"/>
      <c r="X15" s="317"/>
      <c r="Y15" s="317"/>
      <c r="Z15" s="317"/>
    </row>
    <row r="16" spans="1:26" ht="14.25" customHeight="1" x14ac:dyDescent="0.2">
      <c r="A16" s="1016"/>
      <c r="B16" s="669"/>
      <c r="C16" s="669"/>
      <c r="D16" s="670"/>
      <c r="E16" s="1003"/>
      <c r="F16" s="670"/>
      <c r="G16" s="324"/>
      <c r="H16" s="1003"/>
      <c r="I16" s="669"/>
      <c r="J16" s="669"/>
      <c r="K16" s="670"/>
      <c r="L16" s="325"/>
      <c r="M16" s="325"/>
      <c r="N16" s="325"/>
      <c r="O16" s="324"/>
      <c r="P16" s="326"/>
      <c r="Q16" s="317"/>
      <c r="R16" s="317"/>
      <c r="S16" s="317"/>
      <c r="T16" s="317"/>
      <c r="U16" s="317"/>
      <c r="V16" s="317"/>
      <c r="W16" s="317"/>
      <c r="X16" s="317"/>
      <c r="Y16" s="317"/>
      <c r="Z16" s="317"/>
    </row>
    <row r="17" spans="1:26" ht="14.25" customHeight="1" x14ac:dyDescent="0.2">
      <c r="A17" s="1016"/>
      <c r="B17" s="669"/>
      <c r="C17" s="669"/>
      <c r="D17" s="670"/>
      <c r="E17" s="1003"/>
      <c r="F17" s="670"/>
      <c r="G17" s="324"/>
      <c r="H17" s="1003"/>
      <c r="I17" s="669"/>
      <c r="J17" s="669"/>
      <c r="K17" s="670"/>
      <c r="L17" s="325"/>
      <c r="M17" s="325"/>
      <c r="N17" s="325"/>
      <c r="O17" s="324"/>
      <c r="P17" s="326"/>
      <c r="Q17" s="317"/>
      <c r="R17" s="317"/>
      <c r="S17" s="317"/>
      <c r="T17" s="317"/>
      <c r="U17" s="317"/>
      <c r="V17" s="317"/>
      <c r="W17" s="317"/>
      <c r="X17" s="317"/>
      <c r="Y17" s="317"/>
      <c r="Z17" s="317"/>
    </row>
    <row r="18" spans="1:26" ht="14.25" customHeight="1" x14ac:dyDescent="0.2">
      <c r="A18" s="1016"/>
      <c r="B18" s="669"/>
      <c r="C18" s="669"/>
      <c r="D18" s="670"/>
      <c r="E18" s="1003"/>
      <c r="F18" s="670"/>
      <c r="G18" s="324"/>
      <c r="H18" s="1003"/>
      <c r="I18" s="669"/>
      <c r="J18" s="669"/>
      <c r="K18" s="670"/>
      <c r="L18" s="325"/>
      <c r="M18" s="325"/>
      <c r="N18" s="325"/>
      <c r="O18" s="324"/>
      <c r="P18" s="326"/>
      <c r="Q18" s="317"/>
      <c r="R18" s="317"/>
      <c r="S18" s="317"/>
      <c r="T18" s="317"/>
      <c r="U18" s="317"/>
      <c r="V18" s="317"/>
      <c r="W18" s="317"/>
      <c r="X18" s="317"/>
      <c r="Y18" s="317"/>
      <c r="Z18" s="317"/>
    </row>
    <row r="19" spans="1:26" ht="14.25" customHeight="1" x14ac:dyDescent="0.2">
      <c r="A19" s="1016"/>
      <c r="B19" s="669"/>
      <c r="C19" s="669"/>
      <c r="D19" s="670"/>
      <c r="E19" s="1003"/>
      <c r="F19" s="670"/>
      <c r="G19" s="324"/>
      <c r="H19" s="1003"/>
      <c r="I19" s="669"/>
      <c r="J19" s="669"/>
      <c r="K19" s="670"/>
      <c r="L19" s="325"/>
      <c r="M19" s="325"/>
      <c r="N19" s="325"/>
      <c r="O19" s="324"/>
      <c r="P19" s="326"/>
      <c r="Q19" s="317"/>
      <c r="R19" s="317"/>
      <c r="S19" s="317"/>
      <c r="T19" s="317"/>
      <c r="U19" s="317"/>
      <c r="V19" s="317"/>
      <c r="W19" s="317"/>
      <c r="X19" s="317"/>
      <c r="Y19" s="317"/>
      <c r="Z19" s="317"/>
    </row>
    <row r="20" spans="1:26" ht="14.25" customHeight="1" x14ac:dyDescent="0.2">
      <c r="A20" s="1016"/>
      <c r="B20" s="669"/>
      <c r="C20" s="669"/>
      <c r="D20" s="670"/>
      <c r="E20" s="1003"/>
      <c r="F20" s="670"/>
      <c r="G20" s="324"/>
      <c r="H20" s="1003"/>
      <c r="I20" s="669"/>
      <c r="J20" s="669"/>
      <c r="K20" s="670"/>
      <c r="L20" s="325"/>
      <c r="M20" s="325"/>
      <c r="N20" s="325"/>
      <c r="O20" s="324"/>
      <c r="P20" s="326"/>
      <c r="Q20" s="317"/>
      <c r="R20" s="317"/>
      <c r="S20" s="317"/>
      <c r="T20" s="317"/>
      <c r="U20" s="317"/>
      <c r="V20" s="317"/>
      <c r="W20" s="317"/>
      <c r="X20" s="317"/>
      <c r="Y20" s="317"/>
      <c r="Z20" s="317"/>
    </row>
    <row r="21" spans="1:26" ht="14.25" customHeight="1" x14ac:dyDescent="0.2">
      <c r="A21" s="1016"/>
      <c r="B21" s="669"/>
      <c r="C21" s="669"/>
      <c r="D21" s="670"/>
      <c r="E21" s="1003"/>
      <c r="F21" s="670"/>
      <c r="G21" s="324"/>
      <c r="H21" s="1003"/>
      <c r="I21" s="669"/>
      <c r="J21" s="669"/>
      <c r="K21" s="670"/>
      <c r="L21" s="325"/>
      <c r="M21" s="325"/>
      <c r="N21" s="325"/>
      <c r="O21" s="324"/>
      <c r="P21" s="326"/>
      <c r="Q21" s="317"/>
      <c r="R21" s="317"/>
      <c r="S21" s="317"/>
      <c r="T21" s="317"/>
      <c r="U21" s="317"/>
      <c r="V21" s="317"/>
      <c r="W21" s="317"/>
      <c r="X21" s="317"/>
      <c r="Y21" s="317"/>
      <c r="Z21" s="317"/>
    </row>
    <row r="22" spans="1:26" ht="14.25" customHeight="1" x14ac:dyDescent="0.2">
      <c r="A22" s="1016"/>
      <c r="B22" s="669"/>
      <c r="C22" s="669"/>
      <c r="D22" s="670"/>
      <c r="E22" s="1003"/>
      <c r="F22" s="670"/>
      <c r="G22" s="324"/>
      <c r="H22" s="1003"/>
      <c r="I22" s="669"/>
      <c r="J22" s="669"/>
      <c r="K22" s="670"/>
      <c r="L22" s="325"/>
      <c r="M22" s="325"/>
      <c r="N22" s="325"/>
      <c r="O22" s="324"/>
      <c r="P22" s="326"/>
      <c r="Q22" s="317"/>
      <c r="R22" s="317"/>
      <c r="S22" s="317"/>
      <c r="T22" s="317"/>
      <c r="U22" s="317"/>
      <c r="V22" s="317"/>
      <c r="W22" s="317"/>
      <c r="X22" s="317"/>
      <c r="Y22" s="317"/>
      <c r="Z22" s="317"/>
    </row>
    <row r="23" spans="1:26" ht="14.25" customHeight="1" x14ac:dyDescent="0.2">
      <c r="A23" s="1016"/>
      <c r="B23" s="669"/>
      <c r="C23" s="669"/>
      <c r="D23" s="670"/>
      <c r="E23" s="1003"/>
      <c r="F23" s="670"/>
      <c r="G23" s="324"/>
      <c r="H23" s="1003"/>
      <c r="I23" s="669"/>
      <c r="J23" s="669"/>
      <c r="K23" s="670"/>
      <c r="L23" s="325"/>
      <c r="M23" s="325"/>
      <c r="N23" s="325"/>
      <c r="O23" s="324"/>
      <c r="P23" s="326"/>
      <c r="Q23" s="317"/>
      <c r="R23" s="317"/>
      <c r="S23" s="317"/>
      <c r="T23" s="317"/>
      <c r="U23" s="317"/>
      <c r="V23" s="317"/>
      <c r="W23" s="317"/>
      <c r="X23" s="317"/>
      <c r="Y23" s="317"/>
      <c r="Z23" s="317"/>
    </row>
    <row r="24" spans="1:26" ht="14.25" customHeight="1" x14ac:dyDescent="0.2">
      <c r="A24" s="1016"/>
      <c r="B24" s="669"/>
      <c r="C24" s="669"/>
      <c r="D24" s="670"/>
      <c r="E24" s="1003"/>
      <c r="F24" s="670"/>
      <c r="G24" s="324"/>
      <c r="H24" s="1003"/>
      <c r="I24" s="669"/>
      <c r="J24" s="669"/>
      <c r="K24" s="670"/>
      <c r="L24" s="325"/>
      <c r="M24" s="325"/>
      <c r="N24" s="325"/>
      <c r="O24" s="324"/>
      <c r="P24" s="326"/>
      <c r="Q24" s="317"/>
      <c r="R24" s="317"/>
      <c r="S24" s="317"/>
      <c r="T24" s="317"/>
      <c r="U24" s="317"/>
      <c r="V24" s="317"/>
      <c r="W24" s="317"/>
      <c r="X24" s="317"/>
      <c r="Y24" s="317"/>
      <c r="Z24" s="317"/>
    </row>
    <row r="25" spans="1:26" ht="14.25" customHeight="1" x14ac:dyDescent="0.2">
      <c r="A25" s="1016"/>
      <c r="B25" s="669"/>
      <c r="C25" s="669"/>
      <c r="D25" s="670"/>
      <c r="E25" s="1003"/>
      <c r="F25" s="670"/>
      <c r="G25" s="324"/>
      <c r="H25" s="1003"/>
      <c r="I25" s="669"/>
      <c r="J25" s="669"/>
      <c r="K25" s="670"/>
      <c r="L25" s="325"/>
      <c r="M25" s="325"/>
      <c r="N25" s="325"/>
      <c r="O25" s="324"/>
      <c r="P25" s="326"/>
      <c r="Q25" s="317"/>
      <c r="R25" s="317"/>
      <c r="S25" s="317"/>
      <c r="T25" s="317"/>
      <c r="U25" s="317"/>
      <c r="V25" s="317"/>
      <c r="W25" s="317"/>
      <c r="X25" s="317"/>
      <c r="Y25" s="317"/>
      <c r="Z25" s="317"/>
    </row>
    <row r="26" spans="1:26" ht="14.25" customHeight="1" x14ac:dyDescent="0.2">
      <c r="A26" s="1016"/>
      <c r="B26" s="669"/>
      <c r="C26" s="669"/>
      <c r="D26" s="670"/>
      <c r="E26" s="1003"/>
      <c r="F26" s="670"/>
      <c r="G26" s="324"/>
      <c r="H26" s="1003"/>
      <c r="I26" s="669"/>
      <c r="J26" s="669"/>
      <c r="K26" s="670"/>
      <c r="L26" s="325"/>
      <c r="M26" s="325"/>
      <c r="N26" s="325"/>
      <c r="O26" s="324"/>
      <c r="P26" s="326"/>
      <c r="Q26" s="317"/>
      <c r="R26" s="317"/>
      <c r="S26" s="317"/>
      <c r="T26" s="317"/>
      <c r="U26" s="317"/>
      <c r="V26" s="317"/>
      <c r="W26" s="317"/>
      <c r="X26" s="317"/>
      <c r="Y26" s="317"/>
      <c r="Z26" s="317"/>
    </row>
    <row r="27" spans="1:26" ht="14.25" customHeight="1" x14ac:dyDescent="0.2">
      <c r="A27" s="1016"/>
      <c r="B27" s="669"/>
      <c r="C27" s="669"/>
      <c r="D27" s="670"/>
      <c r="E27" s="1003"/>
      <c r="F27" s="670"/>
      <c r="G27" s="324"/>
      <c r="H27" s="1003"/>
      <c r="I27" s="669"/>
      <c r="J27" s="669"/>
      <c r="K27" s="670"/>
      <c r="L27" s="325"/>
      <c r="M27" s="325"/>
      <c r="N27" s="325"/>
      <c r="O27" s="324"/>
      <c r="P27" s="326"/>
      <c r="Q27" s="317"/>
      <c r="R27" s="317"/>
      <c r="S27" s="317"/>
      <c r="T27" s="317"/>
      <c r="U27" s="317"/>
      <c r="V27" s="317"/>
      <c r="W27" s="317"/>
      <c r="X27" s="317"/>
      <c r="Y27" s="317"/>
      <c r="Z27" s="317"/>
    </row>
    <row r="28" spans="1:26" ht="14.25" customHeight="1" x14ac:dyDescent="0.2">
      <c r="A28" s="1016"/>
      <c r="B28" s="669"/>
      <c r="C28" s="669"/>
      <c r="D28" s="670"/>
      <c r="E28" s="1003"/>
      <c r="F28" s="670"/>
      <c r="G28" s="324"/>
      <c r="H28" s="1003"/>
      <c r="I28" s="669"/>
      <c r="J28" s="669"/>
      <c r="K28" s="670"/>
      <c r="L28" s="325"/>
      <c r="M28" s="325"/>
      <c r="N28" s="325"/>
      <c r="O28" s="324"/>
      <c r="P28" s="326"/>
      <c r="Q28" s="317"/>
      <c r="R28" s="317"/>
      <c r="S28" s="317"/>
      <c r="T28" s="317"/>
      <c r="U28" s="317"/>
      <c r="V28" s="317"/>
      <c r="W28" s="317"/>
      <c r="X28" s="317"/>
      <c r="Y28" s="317"/>
      <c r="Z28" s="317"/>
    </row>
    <row r="29" spans="1:26" ht="14.25" customHeight="1" x14ac:dyDescent="0.2">
      <c r="A29" s="1016"/>
      <c r="B29" s="669"/>
      <c r="C29" s="669"/>
      <c r="D29" s="670"/>
      <c r="E29" s="1003"/>
      <c r="F29" s="670"/>
      <c r="G29" s="324"/>
      <c r="H29" s="1003"/>
      <c r="I29" s="669"/>
      <c r="J29" s="669"/>
      <c r="K29" s="670"/>
      <c r="L29" s="325"/>
      <c r="M29" s="325"/>
      <c r="N29" s="325"/>
      <c r="O29" s="324"/>
      <c r="P29" s="326"/>
      <c r="Q29" s="317"/>
      <c r="R29" s="317"/>
      <c r="S29" s="317"/>
      <c r="T29" s="317"/>
      <c r="U29" s="317"/>
      <c r="V29" s="317"/>
      <c r="W29" s="317"/>
      <c r="X29" s="317"/>
      <c r="Y29" s="317"/>
      <c r="Z29" s="317"/>
    </row>
    <row r="30" spans="1:26" ht="14.25" customHeight="1" x14ac:dyDescent="0.2">
      <c r="A30" s="1016"/>
      <c r="B30" s="669"/>
      <c r="C30" s="669"/>
      <c r="D30" s="670"/>
      <c r="E30" s="1003"/>
      <c r="F30" s="670"/>
      <c r="G30" s="324"/>
      <c r="H30" s="1003"/>
      <c r="I30" s="669"/>
      <c r="J30" s="669"/>
      <c r="K30" s="670"/>
      <c r="L30" s="325"/>
      <c r="M30" s="325"/>
      <c r="N30" s="325"/>
      <c r="O30" s="324"/>
      <c r="P30" s="326"/>
      <c r="Q30" s="317"/>
      <c r="R30" s="317"/>
      <c r="S30" s="317"/>
      <c r="T30" s="317"/>
      <c r="U30" s="317"/>
      <c r="V30" s="317"/>
      <c r="W30" s="317"/>
      <c r="X30" s="317"/>
      <c r="Y30" s="317"/>
      <c r="Z30" s="317"/>
    </row>
    <row r="31" spans="1:26" ht="14.25" customHeight="1" x14ac:dyDescent="0.2">
      <c r="A31" s="1016"/>
      <c r="B31" s="669"/>
      <c r="C31" s="669"/>
      <c r="D31" s="670"/>
      <c r="E31" s="1003"/>
      <c r="F31" s="670"/>
      <c r="G31" s="324"/>
      <c r="H31" s="1003"/>
      <c r="I31" s="669"/>
      <c r="J31" s="669"/>
      <c r="K31" s="670"/>
      <c r="L31" s="325"/>
      <c r="M31" s="325"/>
      <c r="N31" s="325"/>
      <c r="O31" s="324"/>
      <c r="P31" s="326"/>
      <c r="Q31" s="317"/>
      <c r="R31" s="317"/>
      <c r="S31" s="317"/>
      <c r="T31" s="317"/>
      <c r="U31" s="317"/>
      <c r="V31" s="317"/>
      <c r="W31" s="317"/>
      <c r="X31" s="317"/>
      <c r="Y31" s="317"/>
      <c r="Z31" s="317"/>
    </row>
    <row r="32" spans="1:26" ht="14.25" customHeight="1" x14ac:dyDescent="0.2">
      <c r="A32" s="1016"/>
      <c r="B32" s="669"/>
      <c r="C32" s="669"/>
      <c r="D32" s="670"/>
      <c r="E32" s="1003"/>
      <c r="F32" s="670"/>
      <c r="G32" s="324"/>
      <c r="H32" s="1003"/>
      <c r="I32" s="669"/>
      <c r="J32" s="669"/>
      <c r="K32" s="670"/>
      <c r="L32" s="325"/>
      <c r="M32" s="325"/>
      <c r="N32" s="325"/>
      <c r="O32" s="324"/>
      <c r="P32" s="326"/>
      <c r="Q32" s="317"/>
      <c r="R32" s="317"/>
      <c r="S32" s="317"/>
      <c r="T32" s="317"/>
      <c r="U32" s="317"/>
      <c r="V32" s="317"/>
      <c r="W32" s="317"/>
      <c r="X32" s="317"/>
      <c r="Y32" s="317"/>
      <c r="Z32" s="317"/>
    </row>
    <row r="33" spans="1:26" ht="14.25" customHeight="1" x14ac:dyDescent="0.2">
      <c r="A33" s="1016"/>
      <c r="B33" s="669"/>
      <c r="C33" s="669"/>
      <c r="D33" s="670"/>
      <c r="E33" s="1003"/>
      <c r="F33" s="670"/>
      <c r="G33" s="324"/>
      <c r="H33" s="1003"/>
      <c r="I33" s="669"/>
      <c r="J33" s="669"/>
      <c r="K33" s="670"/>
      <c r="L33" s="325"/>
      <c r="M33" s="325"/>
      <c r="N33" s="325"/>
      <c r="O33" s="324"/>
      <c r="P33" s="326"/>
      <c r="Q33" s="317"/>
      <c r="R33" s="317"/>
      <c r="S33" s="317"/>
      <c r="T33" s="317"/>
      <c r="U33" s="317"/>
      <c r="V33" s="317"/>
      <c r="W33" s="317"/>
      <c r="X33" s="317"/>
      <c r="Y33" s="317"/>
      <c r="Z33" s="317"/>
    </row>
    <row r="34" spans="1:26" ht="14.25" customHeight="1" x14ac:dyDescent="0.2">
      <c r="A34" s="1016"/>
      <c r="B34" s="669"/>
      <c r="C34" s="669"/>
      <c r="D34" s="670"/>
      <c r="E34" s="1003"/>
      <c r="F34" s="670"/>
      <c r="G34" s="324"/>
      <c r="H34" s="1003"/>
      <c r="I34" s="669"/>
      <c r="J34" s="669"/>
      <c r="K34" s="670"/>
      <c r="L34" s="325"/>
      <c r="M34" s="325"/>
      <c r="N34" s="325"/>
      <c r="O34" s="324"/>
      <c r="P34" s="326"/>
      <c r="Q34" s="317"/>
      <c r="R34" s="317"/>
      <c r="S34" s="317"/>
      <c r="T34" s="317"/>
      <c r="U34" s="317"/>
      <c r="V34" s="317"/>
      <c r="W34" s="317"/>
      <c r="X34" s="317"/>
      <c r="Y34" s="317"/>
      <c r="Z34" s="317"/>
    </row>
    <row r="35" spans="1:26" ht="14.25" customHeight="1" x14ac:dyDescent="0.2">
      <c r="A35" s="1016"/>
      <c r="B35" s="669"/>
      <c r="C35" s="669"/>
      <c r="D35" s="670"/>
      <c r="E35" s="1003"/>
      <c r="F35" s="670"/>
      <c r="G35" s="324"/>
      <c r="H35" s="1003"/>
      <c r="I35" s="669"/>
      <c r="J35" s="669"/>
      <c r="K35" s="670"/>
      <c r="L35" s="325"/>
      <c r="M35" s="325"/>
      <c r="N35" s="325"/>
      <c r="O35" s="324"/>
      <c r="P35" s="326"/>
      <c r="Q35" s="317"/>
      <c r="R35" s="317"/>
      <c r="S35" s="317"/>
      <c r="T35" s="317"/>
      <c r="U35" s="317"/>
      <c r="V35" s="317"/>
      <c r="W35" s="317"/>
      <c r="X35" s="317"/>
      <c r="Y35" s="317"/>
      <c r="Z35" s="317"/>
    </row>
    <row r="36" spans="1:26" ht="14.25" customHeight="1" x14ac:dyDescent="0.2">
      <c r="A36" s="1016"/>
      <c r="B36" s="669"/>
      <c r="C36" s="669"/>
      <c r="D36" s="670"/>
      <c r="E36" s="1003"/>
      <c r="F36" s="670"/>
      <c r="G36" s="324"/>
      <c r="H36" s="1003"/>
      <c r="I36" s="669"/>
      <c r="J36" s="669"/>
      <c r="K36" s="670"/>
      <c r="L36" s="325"/>
      <c r="M36" s="325"/>
      <c r="N36" s="325"/>
      <c r="O36" s="324"/>
      <c r="P36" s="326"/>
      <c r="Q36" s="317"/>
      <c r="R36" s="317"/>
      <c r="S36" s="317"/>
      <c r="T36" s="317"/>
      <c r="U36" s="317"/>
      <c r="V36" s="317"/>
      <c r="W36" s="317"/>
      <c r="X36" s="317"/>
      <c r="Y36" s="317"/>
      <c r="Z36" s="317"/>
    </row>
    <row r="37" spans="1:26" ht="14.25" customHeight="1" x14ac:dyDescent="0.2">
      <c r="A37" s="1016"/>
      <c r="B37" s="669"/>
      <c r="C37" s="669"/>
      <c r="D37" s="670"/>
      <c r="E37" s="1003"/>
      <c r="F37" s="670"/>
      <c r="G37" s="324"/>
      <c r="H37" s="1003"/>
      <c r="I37" s="669"/>
      <c r="J37" s="669"/>
      <c r="K37" s="670"/>
      <c r="L37" s="325"/>
      <c r="M37" s="325"/>
      <c r="N37" s="325"/>
      <c r="O37" s="324"/>
      <c r="P37" s="326"/>
      <c r="Q37" s="317"/>
      <c r="R37" s="317"/>
      <c r="S37" s="317"/>
      <c r="T37" s="317"/>
      <c r="U37" s="317"/>
      <c r="V37" s="317"/>
      <c r="W37" s="317"/>
      <c r="X37" s="317"/>
      <c r="Y37" s="317"/>
      <c r="Z37" s="317"/>
    </row>
    <row r="38" spans="1:26" ht="14.25" customHeight="1" x14ac:dyDescent="0.2">
      <c r="A38" s="1016"/>
      <c r="B38" s="669"/>
      <c r="C38" s="669"/>
      <c r="D38" s="670"/>
      <c r="E38" s="1003"/>
      <c r="F38" s="670"/>
      <c r="G38" s="324"/>
      <c r="H38" s="1003"/>
      <c r="I38" s="669"/>
      <c r="J38" s="669"/>
      <c r="K38" s="670"/>
      <c r="L38" s="325"/>
      <c r="M38" s="325"/>
      <c r="N38" s="325"/>
      <c r="O38" s="324"/>
      <c r="P38" s="326"/>
      <c r="Q38" s="317"/>
      <c r="R38" s="317"/>
      <c r="S38" s="317"/>
      <c r="T38" s="317"/>
      <c r="U38" s="317"/>
      <c r="V38" s="317"/>
      <c r="W38" s="317"/>
      <c r="X38" s="317"/>
      <c r="Y38" s="317"/>
      <c r="Z38" s="317"/>
    </row>
    <row r="39" spans="1:26" ht="14.25" customHeight="1" x14ac:dyDescent="0.2">
      <c r="A39" s="1016"/>
      <c r="B39" s="669"/>
      <c r="C39" s="669"/>
      <c r="D39" s="670"/>
      <c r="E39" s="1003"/>
      <c r="F39" s="670"/>
      <c r="G39" s="324"/>
      <c r="H39" s="1003"/>
      <c r="I39" s="669"/>
      <c r="J39" s="669"/>
      <c r="K39" s="670"/>
      <c r="L39" s="325"/>
      <c r="M39" s="325"/>
      <c r="N39" s="325"/>
      <c r="O39" s="324"/>
      <c r="P39" s="326"/>
      <c r="Q39" s="317"/>
      <c r="R39" s="317"/>
      <c r="S39" s="317"/>
      <c r="T39" s="317"/>
      <c r="U39" s="317"/>
      <c r="V39" s="317"/>
      <c r="W39" s="317"/>
      <c r="X39" s="317"/>
      <c r="Y39" s="317"/>
      <c r="Z39" s="317"/>
    </row>
    <row r="40" spans="1:26" ht="14.25" customHeight="1" x14ac:dyDescent="0.2">
      <c r="A40" s="1016"/>
      <c r="B40" s="669"/>
      <c r="C40" s="669"/>
      <c r="D40" s="670"/>
      <c r="E40" s="1003"/>
      <c r="F40" s="670"/>
      <c r="G40" s="324"/>
      <c r="H40" s="1003"/>
      <c r="I40" s="669"/>
      <c r="J40" s="669"/>
      <c r="K40" s="670"/>
      <c r="L40" s="325"/>
      <c r="M40" s="325"/>
      <c r="N40" s="325"/>
      <c r="O40" s="324"/>
      <c r="P40" s="326"/>
      <c r="Q40" s="317"/>
      <c r="R40" s="317"/>
      <c r="S40" s="317"/>
      <c r="T40" s="317"/>
      <c r="U40" s="317"/>
      <c r="V40" s="317"/>
      <c r="W40" s="317"/>
      <c r="X40" s="317"/>
      <c r="Y40" s="317"/>
      <c r="Z40" s="317"/>
    </row>
    <row r="41" spans="1:26" ht="14.25" customHeight="1" x14ac:dyDescent="0.2">
      <c r="A41" s="1016"/>
      <c r="B41" s="669"/>
      <c r="C41" s="669"/>
      <c r="D41" s="670"/>
      <c r="E41" s="1003"/>
      <c r="F41" s="670"/>
      <c r="G41" s="324"/>
      <c r="H41" s="1003"/>
      <c r="I41" s="669"/>
      <c r="J41" s="669"/>
      <c r="K41" s="670"/>
      <c r="L41" s="325"/>
      <c r="M41" s="325"/>
      <c r="N41" s="325"/>
      <c r="O41" s="324"/>
      <c r="P41" s="326"/>
      <c r="Q41" s="317"/>
      <c r="R41" s="317"/>
      <c r="S41" s="317"/>
      <c r="T41" s="317"/>
      <c r="U41" s="317"/>
      <c r="V41" s="317"/>
      <c r="W41" s="317"/>
      <c r="X41" s="317"/>
      <c r="Y41" s="317"/>
      <c r="Z41" s="317"/>
    </row>
    <row r="42" spans="1:26" ht="14.25" customHeight="1" x14ac:dyDescent="0.2">
      <c r="A42" s="1016"/>
      <c r="B42" s="669"/>
      <c r="C42" s="669"/>
      <c r="D42" s="670"/>
      <c r="E42" s="1003"/>
      <c r="F42" s="670"/>
      <c r="G42" s="324"/>
      <c r="H42" s="1003"/>
      <c r="I42" s="669"/>
      <c r="J42" s="669"/>
      <c r="K42" s="670"/>
      <c r="L42" s="325"/>
      <c r="M42" s="325"/>
      <c r="N42" s="325"/>
      <c r="O42" s="324"/>
      <c r="P42" s="326"/>
      <c r="Q42" s="317"/>
      <c r="R42" s="317"/>
      <c r="S42" s="317"/>
      <c r="T42" s="317"/>
      <c r="U42" s="317"/>
      <c r="V42" s="317"/>
      <c r="W42" s="317"/>
      <c r="X42" s="317"/>
      <c r="Y42" s="317"/>
      <c r="Z42" s="317"/>
    </row>
    <row r="43" spans="1:26" ht="14.25" customHeight="1" x14ac:dyDescent="0.2">
      <c r="A43" s="1016"/>
      <c r="B43" s="669"/>
      <c r="C43" s="669"/>
      <c r="D43" s="670"/>
      <c r="E43" s="1003"/>
      <c r="F43" s="670"/>
      <c r="G43" s="324"/>
      <c r="H43" s="1003"/>
      <c r="I43" s="669"/>
      <c r="J43" s="669"/>
      <c r="K43" s="670"/>
      <c r="L43" s="325"/>
      <c r="M43" s="325"/>
      <c r="N43" s="325"/>
      <c r="O43" s="324"/>
      <c r="P43" s="326"/>
      <c r="Q43" s="317"/>
      <c r="R43" s="317"/>
      <c r="S43" s="317"/>
      <c r="T43" s="317"/>
      <c r="U43" s="317"/>
      <c r="V43" s="317"/>
      <c r="W43" s="317"/>
      <c r="X43" s="317"/>
      <c r="Y43" s="317"/>
      <c r="Z43" s="317"/>
    </row>
    <row r="44" spans="1:26" ht="14.25" customHeight="1" x14ac:dyDescent="0.2">
      <c r="A44" s="1018"/>
      <c r="B44" s="682"/>
      <c r="C44" s="682"/>
      <c r="D44" s="686"/>
      <c r="E44" s="1017"/>
      <c r="F44" s="686"/>
      <c r="G44" s="327"/>
      <c r="H44" s="1017"/>
      <c r="I44" s="682"/>
      <c r="J44" s="682"/>
      <c r="K44" s="686"/>
      <c r="L44" s="328"/>
      <c r="M44" s="328"/>
      <c r="N44" s="328"/>
      <c r="O44" s="327"/>
      <c r="P44" s="329"/>
      <c r="Q44" s="317"/>
      <c r="R44" s="317"/>
      <c r="S44" s="317"/>
      <c r="T44" s="317"/>
      <c r="U44" s="317"/>
      <c r="V44" s="317"/>
      <c r="W44" s="317"/>
      <c r="X44" s="317"/>
      <c r="Y44" s="317"/>
      <c r="Z44" s="317"/>
    </row>
    <row r="45" spans="1:26" ht="15.75" customHeight="1" x14ac:dyDescent="0.25">
      <c r="A45" s="1019" t="s">
        <v>489</v>
      </c>
      <c r="B45" s="703"/>
      <c r="C45" s="703"/>
      <c r="D45" s="733"/>
      <c r="E45" s="330"/>
      <c r="F45" s="989" t="s">
        <v>490</v>
      </c>
      <c r="G45" s="703"/>
      <c r="H45" s="703"/>
      <c r="I45" s="703"/>
      <c r="J45" s="703"/>
      <c r="K45" s="703"/>
      <c r="L45" s="703"/>
      <c r="M45" s="703"/>
      <c r="N45" s="703"/>
      <c r="O45" s="703"/>
      <c r="P45" s="948"/>
      <c r="Q45" s="3"/>
      <c r="R45" s="3"/>
      <c r="S45" s="3"/>
      <c r="T45" s="3"/>
      <c r="U45" s="3"/>
      <c r="V45" s="3"/>
      <c r="W45" s="3"/>
      <c r="X45" s="3"/>
      <c r="Y45" s="3"/>
      <c r="Z45" s="3"/>
    </row>
    <row r="46" spans="1:26" ht="15.75" customHeight="1" x14ac:dyDescent="0.25">
      <c r="A46" s="14"/>
      <c r="B46" s="14"/>
      <c r="C46" s="14"/>
      <c r="D46" s="14"/>
      <c r="E46" s="258"/>
      <c r="F46" s="258"/>
      <c r="G46" s="258"/>
      <c r="H46" s="14"/>
      <c r="I46" s="258"/>
      <c r="J46" s="258"/>
      <c r="K46" s="258"/>
      <c r="L46" s="258"/>
      <c r="M46" s="14"/>
      <c r="N46" s="14"/>
      <c r="O46" s="14"/>
      <c r="P46" s="14"/>
      <c r="Q46" s="3"/>
      <c r="R46" s="3"/>
      <c r="S46" s="3"/>
      <c r="T46" s="3"/>
      <c r="U46" s="3"/>
      <c r="V46" s="3"/>
      <c r="W46" s="3"/>
      <c r="X46" s="3"/>
      <c r="Y46" s="3"/>
      <c r="Z46" s="3"/>
    </row>
    <row r="47" spans="1:26" ht="15.75" customHeight="1" x14ac:dyDescent="0.25">
      <c r="A47" s="14"/>
      <c r="B47" s="990" t="s">
        <v>491</v>
      </c>
      <c r="C47" s="787"/>
      <c r="D47" s="315"/>
      <c r="E47" s="991" t="s">
        <v>492</v>
      </c>
      <c r="F47" s="786"/>
      <c r="G47" s="787"/>
      <c r="H47" s="991" t="s">
        <v>493</v>
      </c>
      <c r="I47" s="786"/>
      <c r="J47" s="786"/>
      <c r="K47" s="786"/>
      <c r="L47" s="786"/>
      <c r="M47" s="787"/>
      <c r="N47" s="991" t="s">
        <v>494</v>
      </c>
      <c r="O47" s="942"/>
      <c r="P47" s="14"/>
      <c r="Q47" s="3"/>
      <c r="R47" s="3"/>
      <c r="S47" s="3"/>
      <c r="T47" s="3"/>
      <c r="U47" s="3"/>
      <c r="V47" s="3"/>
      <c r="W47" s="3"/>
      <c r="X47" s="3"/>
      <c r="Y47" s="3"/>
      <c r="Z47" s="3"/>
    </row>
    <row r="48" spans="1:26" ht="15.75" customHeight="1" x14ac:dyDescent="0.25">
      <c r="A48" s="14"/>
      <c r="B48" s="992"/>
      <c r="C48" s="950"/>
      <c r="D48" s="316"/>
      <c r="E48" s="987"/>
      <c r="F48" s="870"/>
      <c r="G48" s="950"/>
      <c r="H48" s="987"/>
      <c r="I48" s="870"/>
      <c r="J48" s="870"/>
      <c r="K48" s="870"/>
      <c r="L48" s="870"/>
      <c r="M48" s="950"/>
      <c r="N48" s="993"/>
      <c r="O48" s="871"/>
      <c r="P48" s="14"/>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3">
    <mergeCell ref="A34:D34"/>
    <mergeCell ref="E34:F34"/>
    <mergeCell ref="A35:D35"/>
    <mergeCell ref="E35:F35"/>
    <mergeCell ref="A43:D43"/>
    <mergeCell ref="E43:F43"/>
    <mergeCell ref="A44:D44"/>
    <mergeCell ref="E44:F44"/>
    <mergeCell ref="A45:D45"/>
    <mergeCell ref="E39:F39"/>
    <mergeCell ref="E42:F42"/>
    <mergeCell ref="A29:D29"/>
    <mergeCell ref="E29:F29"/>
    <mergeCell ref="A30:D30"/>
    <mergeCell ref="E30:F30"/>
    <mergeCell ref="A31:D31"/>
    <mergeCell ref="E31:F31"/>
    <mergeCell ref="E32:F32"/>
    <mergeCell ref="A32:D32"/>
    <mergeCell ref="A33:D33"/>
    <mergeCell ref="E33:F33"/>
    <mergeCell ref="E47:G47"/>
    <mergeCell ref="E48:G48"/>
    <mergeCell ref="H47:M47"/>
    <mergeCell ref="N47:O47"/>
    <mergeCell ref="H48:M48"/>
    <mergeCell ref="N48:O48"/>
    <mergeCell ref="A39:D39"/>
    <mergeCell ref="A40:D40"/>
    <mergeCell ref="E40:F40"/>
    <mergeCell ref="A41:D41"/>
    <mergeCell ref="E41:F41"/>
    <mergeCell ref="A42:D42"/>
    <mergeCell ref="F45:P45"/>
    <mergeCell ref="B47:C47"/>
    <mergeCell ref="B48:C48"/>
    <mergeCell ref="H42:K42"/>
    <mergeCell ref="H43:K43"/>
    <mergeCell ref="H44:K44"/>
    <mergeCell ref="H40:K40"/>
    <mergeCell ref="H41:K41"/>
    <mergeCell ref="H22:K22"/>
    <mergeCell ref="H23:K23"/>
    <mergeCell ref="H24:K24"/>
    <mergeCell ref="H25:K25"/>
    <mergeCell ref="A36:D36"/>
    <mergeCell ref="E36:F36"/>
    <mergeCell ref="A37:D37"/>
    <mergeCell ref="E37:F37"/>
    <mergeCell ref="A38:D38"/>
    <mergeCell ref="E38:F38"/>
    <mergeCell ref="A22:D22"/>
    <mergeCell ref="E22:F22"/>
    <mergeCell ref="A23:D23"/>
    <mergeCell ref="E23:F23"/>
    <mergeCell ref="A24:D24"/>
    <mergeCell ref="E24:F24"/>
    <mergeCell ref="E25:F25"/>
    <mergeCell ref="A25:D25"/>
    <mergeCell ref="A26:D26"/>
    <mergeCell ref="E26:F26"/>
    <mergeCell ref="A27:D27"/>
    <mergeCell ref="E27:F27"/>
    <mergeCell ref="A28:D28"/>
    <mergeCell ref="E28:F28"/>
    <mergeCell ref="H14:K14"/>
    <mergeCell ref="H15:K15"/>
    <mergeCell ref="H16:K16"/>
    <mergeCell ref="H17:K17"/>
    <mergeCell ref="H18:K18"/>
    <mergeCell ref="A21:D21"/>
    <mergeCell ref="E21:F21"/>
    <mergeCell ref="H19:K19"/>
    <mergeCell ref="H20:K20"/>
    <mergeCell ref="H21:K21"/>
    <mergeCell ref="A14:D14"/>
    <mergeCell ref="E14:F14"/>
    <mergeCell ref="A15:D15"/>
    <mergeCell ref="E15:F15"/>
    <mergeCell ref="A16:D16"/>
    <mergeCell ref="E16:F16"/>
    <mergeCell ref="E17:F17"/>
    <mergeCell ref="A17:D17"/>
    <mergeCell ref="A18:D18"/>
    <mergeCell ref="E18:F18"/>
    <mergeCell ref="A19:D19"/>
    <mergeCell ref="E19:F19"/>
    <mergeCell ref="A20:D20"/>
    <mergeCell ref="E20:F20"/>
    <mergeCell ref="A11:D11"/>
    <mergeCell ref="E11:F11"/>
    <mergeCell ref="H11:K11"/>
    <mergeCell ref="A12:D12"/>
    <mergeCell ref="E12:F12"/>
    <mergeCell ref="A13:D13"/>
    <mergeCell ref="E13:F13"/>
    <mergeCell ref="H12:K12"/>
    <mergeCell ref="H13:K13"/>
    <mergeCell ref="B6:D6"/>
    <mergeCell ref="I6:N6"/>
    <mergeCell ref="O6:P6"/>
    <mergeCell ref="A9:D10"/>
    <mergeCell ref="E9:F10"/>
    <mergeCell ref="G9:G10"/>
    <mergeCell ref="H9:K10"/>
    <mergeCell ref="L9:N9"/>
    <mergeCell ref="O9:O10"/>
    <mergeCell ref="P9:P10"/>
    <mergeCell ref="A2:B2"/>
    <mergeCell ref="C2:F2"/>
    <mergeCell ref="H2:I2"/>
    <mergeCell ref="J2:P2"/>
    <mergeCell ref="C3:F3"/>
    <mergeCell ref="H3:I3"/>
    <mergeCell ref="J3:P3"/>
    <mergeCell ref="A3:B3"/>
    <mergeCell ref="A5:D5"/>
    <mergeCell ref="E5:I5"/>
    <mergeCell ref="O5:P5"/>
    <mergeCell ref="H33:K33"/>
    <mergeCell ref="H34:K34"/>
    <mergeCell ref="H35:K35"/>
    <mergeCell ref="H36:K36"/>
    <mergeCell ref="H37:K37"/>
    <mergeCell ref="H38:K38"/>
    <mergeCell ref="H39:K39"/>
    <mergeCell ref="H26:K26"/>
    <mergeCell ref="H27:K27"/>
    <mergeCell ref="H28:K28"/>
    <mergeCell ref="H29:K29"/>
    <mergeCell ref="H30:K30"/>
    <mergeCell ref="H31:K31"/>
    <mergeCell ref="H32:K32"/>
  </mergeCells>
  <conditionalFormatting sqref="P11:P44">
    <cfRule type="cellIs" dxfId="1" priority="1" operator="equal">
      <formula>"X"</formula>
    </cfRule>
  </conditionalFormatting>
  <printOptions horizontalCentered="1"/>
  <pageMargins left="0.25" right="0.25" top="0.75" bottom="0.75" header="0" footer="0"/>
  <pageSetup orientation="portrait" r:id="rId1"/>
  <headerFooter>
    <oddHeader>&amp;CMaterial Test Results</oddHeader>
    <oddFooter>&amp;L 1AF0003 &amp;A&amp;CFF0000Printed Copy Uncontrolled.   
&amp;RRev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000"/>
  <sheetViews>
    <sheetView showGridLines="0" zoomScaleNormal="100" workbookViewId="0">
      <selection activeCell="B4" sqref="B4:J4"/>
    </sheetView>
  </sheetViews>
  <sheetFormatPr defaultColWidth="12.625" defaultRowHeight="15" customHeight="1" x14ac:dyDescent="0.2"/>
  <cols>
    <col min="1" max="1" width="2.25" customWidth="1"/>
    <col min="2" max="10" width="8" customWidth="1"/>
    <col min="11" max="11" width="2.25" customWidth="1"/>
    <col min="12" max="26" width="8" customWidth="1"/>
  </cols>
  <sheetData>
    <row r="1" spans="1:11" x14ac:dyDescent="0.25">
      <c r="A1" s="3"/>
      <c r="B1" s="3"/>
      <c r="C1" s="3"/>
      <c r="D1" s="3"/>
      <c r="E1" s="3"/>
      <c r="F1" s="3"/>
      <c r="G1" s="3"/>
      <c r="H1" s="3"/>
      <c r="I1" s="3"/>
      <c r="J1" s="3"/>
      <c r="K1" s="3"/>
    </row>
    <row r="2" spans="1:11" ht="83.25" customHeight="1" x14ac:dyDescent="0.25">
      <c r="A2" s="3"/>
      <c r="B2" s="652" t="s">
        <v>757</v>
      </c>
      <c r="C2" s="653"/>
      <c r="D2" s="653"/>
      <c r="E2" s="653"/>
      <c r="F2" s="653"/>
      <c r="G2" s="653"/>
      <c r="H2" s="653"/>
      <c r="I2" s="653"/>
      <c r="J2" s="653"/>
      <c r="K2" s="3"/>
    </row>
    <row r="3" spans="1:11" ht="9" customHeight="1" x14ac:dyDescent="0.25">
      <c r="A3" s="3"/>
      <c r="B3" s="3"/>
      <c r="C3" s="3"/>
      <c r="D3" s="3"/>
      <c r="E3" s="3"/>
      <c r="F3" s="3"/>
      <c r="G3" s="3"/>
      <c r="H3" s="3"/>
      <c r="I3" s="3"/>
      <c r="J3" s="3"/>
      <c r="K3" s="3"/>
    </row>
    <row r="4" spans="1:11" ht="24" customHeight="1" x14ac:dyDescent="0.25">
      <c r="A4" s="3"/>
      <c r="B4" s="654" t="s">
        <v>758</v>
      </c>
      <c r="C4" s="653"/>
      <c r="D4" s="653"/>
      <c r="E4" s="653"/>
      <c r="F4" s="653"/>
      <c r="G4" s="653"/>
      <c r="H4" s="653"/>
      <c r="I4" s="653"/>
      <c r="J4" s="653"/>
      <c r="K4" s="3"/>
    </row>
    <row r="5" spans="1:11" ht="8.25" customHeight="1" x14ac:dyDescent="0.25">
      <c r="A5" s="3"/>
      <c r="B5" s="3"/>
      <c r="C5" s="3"/>
      <c r="D5" s="3"/>
      <c r="E5" s="3"/>
      <c r="F5" s="3"/>
      <c r="G5" s="3"/>
      <c r="H5" s="3"/>
      <c r="I5" s="3"/>
      <c r="J5" s="3"/>
      <c r="K5" s="3"/>
    </row>
    <row r="6" spans="1:11" ht="376.5" customHeight="1" x14ac:dyDescent="0.25">
      <c r="A6" s="3"/>
      <c r="B6" s="655" t="s">
        <v>5</v>
      </c>
      <c r="C6" s="653"/>
      <c r="D6" s="653"/>
      <c r="E6" s="653"/>
      <c r="F6" s="653"/>
      <c r="G6" s="653"/>
      <c r="H6" s="653"/>
      <c r="I6" s="653"/>
      <c r="J6" s="653"/>
      <c r="K6" s="3"/>
    </row>
    <row r="7" spans="1:11" ht="93" customHeight="1" x14ac:dyDescent="0.25">
      <c r="A7" s="3"/>
      <c r="B7" s="653"/>
      <c r="C7" s="653"/>
      <c r="D7" s="653"/>
      <c r="E7" s="653"/>
      <c r="F7" s="653"/>
      <c r="G7" s="653"/>
      <c r="H7" s="653"/>
      <c r="I7" s="653"/>
      <c r="J7" s="653"/>
      <c r="K7" s="3"/>
    </row>
    <row r="8" spans="1:11" ht="48" customHeight="1" x14ac:dyDescent="0.25">
      <c r="A8" s="3"/>
      <c r="B8" s="656"/>
      <c r="C8" s="653"/>
      <c r="D8" s="653"/>
      <c r="E8" s="653"/>
      <c r="F8" s="653"/>
      <c r="G8" s="653"/>
      <c r="H8" s="653"/>
      <c r="I8" s="653"/>
      <c r="J8" s="653"/>
      <c r="K8" s="3"/>
    </row>
    <row r="9" spans="1:11" x14ac:dyDescent="0.25">
      <c r="A9" s="3"/>
      <c r="B9" s="3"/>
      <c r="C9" s="3"/>
      <c r="D9" s="3"/>
      <c r="E9" s="3"/>
      <c r="F9" s="3"/>
      <c r="G9" s="3"/>
      <c r="H9" s="3"/>
      <c r="I9" s="3"/>
      <c r="J9" s="3"/>
      <c r="K9" s="3"/>
    </row>
    <row r="10" spans="1:11" x14ac:dyDescent="0.25">
      <c r="A10" s="3"/>
      <c r="B10" s="3"/>
      <c r="C10" s="3"/>
      <c r="D10" s="3"/>
      <c r="E10" s="3"/>
      <c r="F10" s="3"/>
      <c r="G10" s="3"/>
      <c r="H10" s="3"/>
      <c r="I10" s="3"/>
      <c r="J10" s="3"/>
      <c r="K10" s="3"/>
    </row>
    <row r="11" spans="1:11" x14ac:dyDescent="0.25">
      <c r="A11" s="3"/>
      <c r="B11" s="3"/>
      <c r="C11" s="3"/>
      <c r="D11" s="3"/>
      <c r="E11" s="3"/>
      <c r="F11" s="3"/>
      <c r="G11" s="3"/>
      <c r="H11" s="3"/>
      <c r="I11" s="3"/>
      <c r="J11" s="3"/>
      <c r="K11" s="3"/>
    </row>
    <row r="12" spans="1:11" x14ac:dyDescent="0.25">
      <c r="A12" s="3"/>
      <c r="B12" s="3"/>
      <c r="C12" s="3"/>
      <c r="D12" s="3"/>
      <c r="E12" s="3"/>
      <c r="F12" s="3"/>
      <c r="G12" s="3"/>
      <c r="H12" s="3"/>
      <c r="I12" s="3"/>
      <c r="J12" s="3"/>
      <c r="K12" s="3"/>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2:J2"/>
    <mergeCell ref="B4:J4"/>
    <mergeCell ref="B6:J7"/>
    <mergeCell ref="B8:J8"/>
  </mergeCells>
  <printOptions horizontalCentered="1"/>
  <pageMargins left="0.7" right="0.7" top="0.75" bottom="0.75" header="0" footer="0"/>
  <pageSetup orientation="portrait" r:id="rId1"/>
  <headerFooter>
    <oddHeader>&amp;CProduction Part Approval Process (PPAP)</oddHeader>
    <oddFooter>&amp;L 1AF0003 &amp;A&amp;CFF0000Printed Copy Uncontrolled. 
&amp;RRev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Z1000"/>
  <sheetViews>
    <sheetView showGridLines="0" zoomScaleNormal="100" workbookViewId="0">
      <selection activeCell="H43" sqref="H43:K43"/>
    </sheetView>
  </sheetViews>
  <sheetFormatPr defaultColWidth="12.625" defaultRowHeight="15" customHeight="1" x14ac:dyDescent="0.2"/>
  <cols>
    <col min="1" max="1" width="5.625" customWidth="1"/>
    <col min="2" max="2" width="8.5" customWidth="1"/>
    <col min="3" max="4" width="3.375" customWidth="1"/>
    <col min="5" max="6" width="6.125" customWidth="1"/>
    <col min="7" max="7" width="7.75" customWidth="1"/>
    <col min="8" max="8" width="4.5" customWidth="1"/>
    <col min="9" max="13" width="5.625" customWidth="1"/>
    <col min="14" max="14" width="6.375" customWidth="1"/>
    <col min="15" max="16" width="4.875" customWidth="1"/>
    <col min="17" max="26" width="4.375" customWidth="1"/>
  </cols>
  <sheetData>
    <row r="1" spans="1:26" ht="7.5" customHeight="1" x14ac:dyDescent="0.25">
      <c r="A1" s="3"/>
      <c r="B1" s="3"/>
      <c r="C1" s="3"/>
      <c r="D1" s="3"/>
      <c r="E1" s="3"/>
      <c r="F1" s="3"/>
      <c r="G1" s="3"/>
      <c r="H1" s="3"/>
      <c r="I1" s="3"/>
      <c r="J1" s="3"/>
      <c r="K1" s="3"/>
      <c r="L1" s="3"/>
      <c r="M1" s="3"/>
      <c r="N1" s="3"/>
      <c r="O1" s="3"/>
      <c r="P1" s="3"/>
      <c r="Q1" s="3"/>
      <c r="R1" s="3"/>
      <c r="S1" s="3"/>
      <c r="T1" s="3"/>
      <c r="U1" s="3"/>
      <c r="V1" s="3"/>
      <c r="W1" s="3"/>
      <c r="X1" s="3"/>
      <c r="Y1" s="3"/>
      <c r="Z1" s="3"/>
    </row>
    <row r="2" spans="1:26" x14ac:dyDescent="0.25">
      <c r="A2" s="961" t="s">
        <v>345</v>
      </c>
      <c r="B2" s="693"/>
      <c r="C2" s="962" t="str">
        <f>IF(ISBLANK(Information!D2),"",Information!D2)</f>
        <v/>
      </c>
      <c r="D2" s="664"/>
      <c r="E2" s="664"/>
      <c r="F2" s="667"/>
      <c r="G2" s="278"/>
      <c r="H2" s="961" t="s">
        <v>464</v>
      </c>
      <c r="I2" s="693"/>
      <c r="J2" s="963" t="str">
        <f>IF(ISBLANK(Information!D19),"",Information!D19)</f>
        <v/>
      </c>
      <c r="K2" s="692"/>
      <c r="L2" s="692"/>
      <c r="M2" s="692"/>
      <c r="N2" s="692"/>
      <c r="O2" s="692"/>
      <c r="P2" s="740"/>
      <c r="Q2" s="3"/>
      <c r="R2" s="3"/>
      <c r="S2" s="3"/>
      <c r="T2" s="3"/>
      <c r="U2" s="3"/>
      <c r="V2" s="3"/>
      <c r="W2" s="3"/>
      <c r="X2" s="3"/>
      <c r="Y2" s="3"/>
      <c r="Z2" s="3"/>
    </row>
    <row r="3" spans="1:26" x14ac:dyDescent="0.25">
      <c r="A3" s="965" t="s">
        <v>465</v>
      </c>
      <c r="B3" s="704"/>
      <c r="C3" s="964" t="str">
        <f>IF(ISBLANK(Information!D3),"",Information!D3)</f>
        <v/>
      </c>
      <c r="D3" s="682"/>
      <c r="E3" s="682"/>
      <c r="F3" s="683"/>
      <c r="G3" s="279"/>
      <c r="H3" s="965" t="s">
        <v>466</v>
      </c>
      <c r="I3" s="704"/>
      <c r="J3" s="966" t="str">
        <f>IF(ISBLANK(Information!D18),"",Information!D18)</f>
        <v/>
      </c>
      <c r="K3" s="682"/>
      <c r="L3" s="682"/>
      <c r="M3" s="682"/>
      <c r="N3" s="682"/>
      <c r="O3" s="682"/>
      <c r="P3" s="683"/>
      <c r="Q3" s="3"/>
      <c r="R3" s="3"/>
      <c r="S3" s="3"/>
      <c r="T3" s="3"/>
      <c r="U3" s="3"/>
      <c r="V3" s="3"/>
      <c r="W3" s="3"/>
      <c r="X3" s="3"/>
      <c r="Y3" s="3"/>
      <c r="Z3" s="3"/>
    </row>
    <row r="4" spans="1:26" x14ac:dyDescent="0.25">
      <c r="A4" s="280"/>
      <c r="B4" s="281"/>
      <c r="C4" s="282"/>
      <c r="D4" s="282"/>
      <c r="E4" s="282"/>
      <c r="F4" s="282"/>
      <c r="G4" s="282"/>
      <c r="H4" s="282"/>
      <c r="I4" s="283"/>
      <c r="J4" s="283"/>
      <c r="K4" s="283"/>
      <c r="L4" s="283"/>
      <c r="M4" s="284"/>
      <c r="N4" s="284"/>
      <c r="O4" s="284"/>
      <c r="P4" s="285"/>
      <c r="Q4" s="3"/>
      <c r="R4" s="3"/>
      <c r="S4" s="3"/>
      <c r="T4" s="3"/>
      <c r="U4" s="3"/>
      <c r="V4" s="3"/>
      <c r="W4" s="3"/>
      <c r="X4" s="3"/>
      <c r="Y4" s="3"/>
      <c r="Z4" s="3"/>
    </row>
    <row r="5" spans="1:26" x14ac:dyDescent="0.25">
      <c r="A5" s="967" t="s">
        <v>467</v>
      </c>
      <c r="B5" s="672"/>
      <c r="C5" s="672"/>
      <c r="D5" s="968"/>
      <c r="E5" s="969"/>
      <c r="F5" s="672"/>
      <c r="G5" s="672"/>
      <c r="H5" s="672"/>
      <c r="I5" s="673"/>
      <c r="J5" s="286"/>
      <c r="K5" s="286"/>
      <c r="L5" s="286"/>
      <c r="M5" s="287"/>
      <c r="N5" s="288" t="s">
        <v>468</v>
      </c>
      <c r="O5" s="970" t="str">
        <f>IF(ISBLANK(Information!D20),"",Information!D20)</f>
        <v/>
      </c>
      <c r="P5" s="673"/>
      <c r="Q5" s="3"/>
      <c r="R5" s="3"/>
      <c r="S5" s="3"/>
      <c r="T5" s="3"/>
      <c r="U5" s="3"/>
      <c r="V5" s="3"/>
      <c r="W5" s="3"/>
      <c r="X5" s="3"/>
      <c r="Y5" s="3"/>
      <c r="Z5" s="3"/>
    </row>
    <row r="6" spans="1:26" x14ac:dyDescent="0.25">
      <c r="A6" s="288" t="s">
        <v>348</v>
      </c>
      <c r="B6" s="971"/>
      <c r="C6" s="672"/>
      <c r="D6" s="673"/>
      <c r="E6" s="287"/>
      <c r="F6" s="287"/>
      <c r="G6" s="287"/>
      <c r="H6" s="287"/>
      <c r="I6" s="1004"/>
      <c r="J6" s="660"/>
      <c r="K6" s="660"/>
      <c r="L6" s="660"/>
      <c r="M6" s="660"/>
      <c r="N6" s="661"/>
      <c r="O6" s="975"/>
      <c r="P6" s="762"/>
      <c r="Q6" s="3"/>
      <c r="R6" s="3"/>
      <c r="S6" s="3"/>
      <c r="T6" s="3"/>
      <c r="U6" s="3"/>
      <c r="V6" s="3"/>
      <c r="W6" s="3"/>
      <c r="X6" s="3"/>
      <c r="Y6" s="3"/>
      <c r="Z6" s="3"/>
    </row>
    <row r="7" spans="1:26" x14ac:dyDescent="0.25">
      <c r="A7" s="289" t="s">
        <v>469</v>
      </c>
      <c r="B7" s="252"/>
      <c r="C7" s="252"/>
      <c r="D7" s="252"/>
      <c r="E7" s="252"/>
      <c r="F7" s="252"/>
      <c r="G7" s="252"/>
      <c r="H7" s="252"/>
      <c r="I7" s="290"/>
      <c r="J7" s="290"/>
      <c r="K7" s="290"/>
      <c r="L7" s="290"/>
      <c r="M7" s="290"/>
      <c r="N7" s="290"/>
      <c r="O7" s="252"/>
      <c r="P7" s="291"/>
      <c r="Q7" s="3"/>
      <c r="R7" s="3"/>
      <c r="S7" s="3"/>
      <c r="T7" s="3"/>
      <c r="U7" s="3"/>
      <c r="V7" s="3"/>
      <c r="W7" s="3"/>
      <c r="X7" s="3"/>
      <c r="Y7" s="3"/>
      <c r="Z7" s="3"/>
    </row>
    <row r="8" spans="1:26" x14ac:dyDescent="0.25">
      <c r="A8" s="289"/>
      <c r="B8" s="252"/>
      <c r="C8" s="252"/>
      <c r="D8" s="252"/>
      <c r="E8" s="252"/>
      <c r="F8" s="252"/>
      <c r="G8" s="252"/>
      <c r="H8" s="252"/>
      <c r="I8" s="290"/>
      <c r="J8" s="290"/>
      <c r="K8" s="290"/>
      <c r="L8" s="290"/>
      <c r="M8" s="290"/>
      <c r="N8" s="290"/>
      <c r="O8" s="252"/>
      <c r="P8" s="291"/>
      <c r="Q8" s="3"/>
      <c r="R8" s="3"/>
      <c r="S8" s="3"/>
      <c r="T8" s="3"/>
      <c r="U8" s="3"/>
      <c r="V8" s="3"/>
      <c r="W8" s="3"/>
      <c r="X8" s="3"/>
      <c r="Y8" s="3"/>
      <c r="Z8" s="3"/>
    </row>
    <row r="9" spans="1:26" ht="14.25" x14ac:dyDescent="0.2">
      <c r="A9" s="1005" t="s">
        <v>495</v>
      </c>
      <c r="B9" s="675"/>
      <c r="C9" s="675"/>
      <c r="D9" s="676"/>
      <c r="E9" s="1008" t="s">
        <v>496</v>
      </c>
      <c r="F9" s="676"/>
      <c r="G9" s="1010" t="s">
        <v>497</v>
      </c>
      <c r="H9" s="1008" t="s">
        <v>498</v>
      </c>
      <c r="I9" s="675"/>
      <c r="J9" s="675"/>
      <c r="K9" s="676"/>
      <c r="L9" s="1012" t="s">
        <v>475</v>
      </c>
      <c r="M9" s="664"/>
      <c r="N9" s="665"/>
      <c r="O9" s="1010" t="s">
        <v>476</v>
      </c>
      <c r="P9" s="1013" t="s">
        <v>477</v>
      </c>
      <c r="Q9" s="317"/>
      <c r="R9" s="317"/>
      <c r="S9" s="317"/>
      <c r="T9" s="317"/>
      <c r="U9" s="317"/>
      <c r="V9" s="317"/>
      <c r="W9" s="317"/>
      <c r="X9" s="317"/>
      <c r="Y9" s="317"/>
      <c r="Z9" s="317"/>
    </row>
    <row r="10" spans="1:26" ht="14.25" x14ac:dyDescent="0.2">
      <c r="A10" s="1006"/>
      <c r="B10" s="920"/>
      <c r="C10" s="920"/>
      <c r="D10" s="1007"/>
      <c r="E10" s="1009"/>
      <c r="F10" s="1007"/>
      <c r="G10" s="1011"/>
      <c r="H10" s="1009"/>
      <c r="I10" s="920"/>
      <c r="J10" s="920"/>
      <c r="K10" s="1007"/>
      <c r="L10" s="318" t="s">
        <v>481</v>
      </c>
      <c r="M10" s="318" t="s">
        <v>482</v>
      </c>
      <c r="N10" s="319" t="s">
        <v>483</v>
      </c>
      <c r="O10" s="1011"/>
      <c r="P10" s="882"/>
      <c r="Q10" s="320"/>
      <c r="R10" s="320"/>
      <c r="S10" s="320"/>
      <c r="T10" s="320"/>
      <c r="U10" s="320"/>
      <c r="V10" s="320"/>
      <c r="W10" s="320"/>
      <c r="X10" s="320"/>
      <c r="Y10" s="320"/>
      <c r="Z10" s="320"/>
    </row>
    <row r="11" spans="1:26" ht="14.25" customHeight="1" x14ac:dyDescent="0.2">
      <c r="A11" s="1014"/>
      <c r="B11" s="664"/>
      <c r="C11" s="664"/>
      <c r="D11" s="665"/>
      <c r="E11" s="1015"/>
      <c r="F11" s="665"/>
      <c r="G11" s="321"/>
      <c r="H11" s="1015"/>
      <c r="I11" s="664"/>
      <c r="J11" s="664"/>
      <c r="K11" s="665"/>
      <c r="L11" s="322"/>
      <c r="M11" s="322"/>
      <c r="N11" s="322"/>
      <c r="O11" s="321"/>
      <c r="P11" s="323"/>
      <c r="Q11" s="317"/>
      <c r="R11" s="317"/>
      <c r="S11" s="317"/>
      <c r="T11" s="317"/>
      <c r="U11" s="317"/>
      <c r="V11" s="317"/>
      <c r="W11" s="317"/>
      <c r="X11" s="317"/>
      <c r="Y11" s="317"/>
      <c r="Z11" s="317"/>
    </row>
    <row r="12" spans="1:26" ht="14.25" customHeight="1" x14ac:dyDescent="0.2">
      <c r="A12" s="1016"/>
      <c r="B12" s="669"/>
      <c r="C12" s="669"/>
      <c r="D12" s="670"/>
      <c r="E12" s="1003"/>
      <c r="F12" s="670"/>
      <c r="G12" s="324"/>
      <c r="H12" s="1003"/>
      <c r="I12" s="669"/>
      <c r="J12" s="669"/>
      <c r="K12" s="670"/>
      <c r="L12" s="325"/>
      <c r="M12" s="325"/>
      <c r="N12" s="325"/>
      <c r="O12" s="324"/>
      <c r="P12" s="326"/>
      <c r="Q12" s="317"/>
      <c r="R12" s="317"/>
      <c r="S12" s="317"/>
      <c r="T12" s="317"/>
      <c r="U12" s="317"/>
      <c r="V12" s="317"/>
      <c r="W12" s="317"/>
      <c r="X12" s="317"/>
      <c r="Y12" s="317"/>
      <c r="Z12" s="317"/>
    </row>
    <row r="13" spans="1:26" ht="14.25" customHeight="1" x14ac:dyDescent="0.2">
      <c r="A13" s="1016"/>
      <c r="B13" s="669"/>
      <c r="C13" s="669"/>
      <c r="D13" s="670"/>
      <c r="E13" s="1003"/>
      <c r="F13" s="670"/>
      <c r="G13" s="324"/>
      <c r="H13" s="1003"/>
      <c r="I13" s="669"/>
      <c r="J13" s="669"/>
      <c r="K13" s="670"/>
      <c r="L13" s="325"/>
      <c r="M13" s="325"/>
      <c r="N13" s="325"/>
      <c r="O13" s="324"/>
      <c r="P13" s="326"/>
      <c r="Q13" s="317"/>
      <c r="R13" s="317"/>
      <c r="S13" s="317"/>
      <c r="T13" s="317"/>
      <c r="U13" s="317"/>
      <c r="V13" s="317"/>
      <c r="W13" s="317"/>
      <c r="X13" s="317"/>
      <c r="Y13" s="317"/>
      <c r="Z13" s="317"/>
    </row>
    <row r="14" spans="1:26" ht="14.25" customHeight="1" x14ac:dyDescent="0.2">
      <c r="A14" s="1016"/>
      <c r="B14" s="669"/>
      <c r="C14" s="669"/>
      <c r="D14" s="670"/>
      <c r="E14" s="1003"/>
      <c r="F14" s="670"/>
      <c r="G14" s="324"/>
      <c r="H14" s="1003"/>
      <c r="I14" s="669"/>
      <c r="J14" s="669"/>
      <c r="K14" s="670"/>
      <c r="L14" s="325"/>
      <c r="M14" s="325"/>
      <c r="N14" s="325"/>
      <c r="O14" s="324"/>
      <c r="P14" s="326"/>
      <c r="Q14" s="317"/>
      <c r="R14" s="317"/>
      <c r="S14" s="317"/>
      <c r="T14" s="317"/>
      <c r="U14" s="317"/>
      <c r="V14" s="317"/>
      <c r="W14" s="317"/>
      <c r="X14" s="317"/>
      <c r="Y14" s="317"/>
      <c r="Z14" s="317"/>
    </row>
    <row r="15" spans="1:26" ht="14.25" customHeight="1" x14ac:dyDescent="0.2">
      <c r="A15" s="1016"/>
      <c r="B15" s="669"/>
      <c r="C15" s="669"/>
      <c r="D15" s="670"/>
      <c r="E15" s="1003"/>
      <c r="F15" s="670"/>
      <c r="G15" s="324"/>
      <c r="H15" s="1003"/>
      <c r="I15" s="669"/>
      <c r="J15" s="669"/>
      <c r="K15" s="670"/>
      <c r="L15" s="325"/>
      <c r="M15" s="325"/>
      <c r="N15" s="325"/>
      <c r="O15" s="324"/>
      <c r="P15" s="326"/>
      <c r="Q15" s="317"/>
      <c r="R15" s="317"/>
      <c r="S15" s="317"/>
      <c r="T15" s="317"/>
      <c r="U15" s="317"/>
      <c r="V15" s="317"/>
      <c r="W15" s="317"/>
      <c r="X15" s="317"/>
      <c r="Y15" s="317"/>
      <c r="Z15" s="317"/>
    </row>
    <row r="16" spans="1:26" ht="14.25" customHeight="1" x14ac:dyDescent="0.2">
      <c r="A16" s="1016"/>
      <c r="B16" s="669"/>
      <c r="C16" s="669"/>
      <c r="D16" s="670"/>
      <c r="E16" s="1003"/>
      <c r="F16" s="670"/>
      <c r="G16" s="324"/>
      <c r="H16" s="1003"/>
      <c r="I16" s="669"/>
      <c r="J16" s="669"/>
      <c r="K16" s="670"/>
      <c r="L16" s="325"/>
      <c r="M16" s="325"/>
      <c r="N16" s="325"/>
      <c r="O16" s="324"/>
      <c r="P16" s="326"/>
      <c r="Q16" s="317"/>
      <c r="R16" s="317"/>
      <c r="S16" s="317"/>
      <c r="T16" s="317"/>
      <c r="U16" s="317"/>
      <c r="V16" s="317"/>
      <c r="W16" s="317"/>
      <c r="X16" s="317"/>
      <c r="Y16" s="317"/>
      <c r="Z16" s="317"/>
    </row>
    <row r="17" spans="1:26" ht="14.25" customHeight="1" x14ac:dyDescent="0.2">
      <c r="A17" s="1016"/>
      <c r="B17" s="669"/>
      <c r="C17" s="669"/>
      <c r="D17" s="670"/>
      <c r="E17" s="1003"/>
      <c r="F17" s="670"/>
      <c r="G17" s="324"/>
      <c r="H17" s="1003"/>
      <c r="I17" s="669"/>
      <c r="J17" s="669"/>
      <c r="K17" s="670"/>
      <c r="L17" s="325"/>
      <c r="M17" s="325"/>
      <c r="N17" s="325"/>
      <c r="O17" s="324"/>
      <c r="P17" s="326"/>
      <c r="Q17" s="317"/>
      <c r="R17" s="317"/>
      <c r="S17" s="317"/>
      <c r="T17" s="317"/>
      <c r="U17" s="317"/>
      <c r="V17" s="317"/>
      <c r="W17" s="317"/>
      <c r="X17" s="317"/>
      <c r="Y17" s="317"/>
      <c r="Z17" s="317"/>
    </row>
    <row r="18" spans="1:26" ht="14.25" customHeight="1" x14ac:dyDescent="0.2">
      <c r="A18" s="1016"/>
      <c r="B18" s="669"/>
      <c r="C18" s="669"/>
      <c r="D18" s="670"/>
      <c r="E18" s="1003"/>
      <c r="F18" s="670"/>
      <c r="G18" s="324"/>
      <c r="H18" s="1003"/>
      <c r="I18" s="669"/>
      <c r="J18" s="669"/>
      <c r="K18" s="670"/>
      <c r="L18" s="325"/>
      <c r="M18" s="325"/>
      <c r="N18" s="325"/>
      <c r="O18" s="324"/>
      <c r="P18" s="326"/>
      <c r="Q18" s="317"/>
      <c r="R18" s="317"/>
      <c r="S18" s="317"/>
      <c r="T18" s="317"/>
      <c r="U18" s="317"/>
      <c r="V18" s="317"/>
      <c r="W18" s="317"/>
      <c r="X18" s="317"/>
      <c r="Y18" s="317"/>
      <c r="Z18" s="317"/>
    </row>
    <row r="19" spans="1:26" ht="14.25" customHeight="1" x14ac:dyDescent="0.2">
      <c r="A19" s="1016"/>
      <c r="B19" s="669"/>
      <c r="C19" s="669"/>
      <c r="D19" s="670"/>
      <c r="E19" s="1003"/>
      <c r="F19" s="670"/>
      <c r="G19" s="324"/>
      <c r="H19" s="1003"/>
      <c r="I19" s="669"/>
      <c r="J19" s="669"/>
      <c r="K19" s="670"/>
      <c r="L19" s="325"/>
      <c r="M19" s="325"/>
      <c r="N19" s="325"/>
      <c r="O19" s="324"/>
      <c r="P19" s="326"/>
      <c r="Q19" s="317"/>
      <c r="R19" s="317"/>
      <c r="S19" s="317"/>
      <c r="T19" s="317"/>
      <c r="U19" s="317"/>
      <c r="V19" s="317"/>
      <c r="W19" s="317"/>
      <c r="X19" s="317"/>
      <c r="Y19" s="317"/>
      <c r="Z19" s="317"/>
    </row>
    <row r="20" spans="1:26" ht="14.25" customHeight="1" x14ac:dyDescent="0.2">
      <c r="A20" s="1016"/>
      <c r="B20" s="669"/>
      <c r="C20" s="669"/>
      <c r="D20" s="670"/>
      <c r="E20" s="1003"/>
      <c r="F20" s="670"/>
      <c r="G20" s="324"/>
      <c r="H20" s="1003"/>
      <c r="I20" s="669"/>
      <c r="J20" s="669"/>
      <c r="K20" s="670"/>
      <c r="L20" s="325"/>
      <c r="M20" s="325"/>
      <c r="N20" s="325"/>
      <c r="O20" s="324"/>
      <c r="P20" s="326"/>
      <c r="Q20" s="317"/>
      <c r="R20" s="317"/>
      <c r="S20" s="317"/>
      <c r="T20" s="317"/>
      <c r="U20" s="317"/>
      <c r="V20" s="317"/>
      <c r="W20" s="317"/>
      <c r="X20" s="317"/>
      <c r="Y20" s="317"/>
      <c r="Z20" s="317"/>
    </row>
    <row r="21" spans="1:26" ht="14.25" customHeight="1" x14ac:dyDescent="0.2">
      <c r="A21" s="1016"/>
      <c r="B21" s="669"/>
      <c r="C21" s="669"/>
      <c r="D21" s="670"/>
      <c r="E21" s="1003"/>
      <c r="F21" s="670"/>
      <c r="G21" s="324"/>
      <c r="H21" s="1003"/>
      <c r="I21" s="669"/>
      <c r="J21" s="669"/>
      <c r="K21" s="670"/>
      <c r="L21" s="325"/>
      <c r="M21" s="325"/>
      <c r="N21" s="325"/>
      <c r="O21" s="324"/>
      <c r="P21" s="326"/>
      <c r="Q21" s="317"/>
      <c r="R21" s="317"/>
      <c r="S21" s="317"/>
      <c r="T21" s="317"/>
      <c r="U21" s="317"/>
      <c r="V21" s="317"/>
      <c r="W21" s="317"/>
      <c r="X21" s="317"/>
      <c r="Y21" s="317"/>
      <c r="Z21" s="317"/>
    </row>
    <row r="22" spans="1:26" ht="14.25" customHeight="1" x14ac:dyDescent="0.2">
      <c r="A22" s="1016"/>
      <c r="B22" s="669"/>
      <c r="C22" s="669"/>
      <c r="D22" s="670"/>
      <c r="E22" s="1003"/>
      <c r="F22" s="670"/>
      <c r="G22" s="324"/>
      <c r="H22" s="1003"/>
      <c r="I22" s="669"/>
      <c r="J22" s="669"/>
      <c r="K22" s="670"/>
      <c r="L22" s="325"/>
      <c r="M22" s="325"/>
      <c r="N22" s="325"/>
      <c r="O22" s="324"/>
      <c r="P22" s="326"/>
      <c r="Q22" s="317"/>
      <c r="R22" s="317"/>
      <c r="S22" s="317"/>
      <c r="T22" s="317"/>
      <c r="U22" s="317"/>
      <c r="V22" s="317"/>
      <c r="W22" s="317"/>
      <c r="X22" s="317"/>
      <c r="Y22" s="317"/>
      <c r="Z22" s="317"/>
    </row>
    <row r="23" spans="1:26" ht="14.25" customHeight="1" x14ac:dyDescent="0.2">
      <c r="A23" s="1016"/>
      <c r="B23" s="669"/>
      <c r="C23" s="669"/>
      <c r="D23" s="670"/>
      <c r="E23" s="1003"/>
      <c r="F23" s="670"/>
      <c r="G23" s="324"/>
      <c r="H23" s="1003"/>
      <c r="I23" s="669"/>
      <c r="J23" s="669"/>
      <c r="K23" s="670"/>
      <c r="L23" s="325"/>
      <c r="M23" s="325"/>
      <c r="N23" s="325"/>
      <c r="O23" s="324"/>
      <c r="P23" s="326"/>
      <c r="Q23" s="317"/>
      <c r="R23" s="317"/>
      <c r="S23" s="317"/>
      <c r="T23" s="317"/>
      <c r="U23" s="317"/>
      <c r="V23" s="317"/>
      <c r="W23" s="317"/>
      <c r="X23" s="317"/>
      <c r="Y23" s="317"/>
      <c r="Z23" s="317"/>
    </row>
    <row r="24" spans="1:26" ht="14.25" customHeight="1" x14ac:dyDescent="0.2">
      <c r="A24" s="1016"/>
      <c r="B24" s="669"/>
      <c r="C24" s="669"/>
      <c r="D24" s="670"/>
      <c r="E24" s="1003"/>
      <c r="F24" s="670"/>
      <c r="G24" s="324"/>
      <c r="H24" s="1003"/>
      <c r="I24" s="669"/>
      <c r="J24" s="669"/>
      <c r="K24" s="670"/>
      <c r="L24" s="325"/>
      <c r="M24" s="325"/>
      <c r="N24" s="325"/>
      <c r="O24" s="324"/>
      <c r="P24" s="326"/>
      <c r="Q24" s="317"/>
      <c r="R24" s="317"/>
      <c r="S24" s="317"/>
      <c r="T24" s="317"/>
      <c r="U24" s="317"/>
      <c r="V24" s="317"/>
      <c r="W24" s="317"/>
      <c r="X24" s="317"/>
      <c r="Y24" s="317"/>
      <c r="Z24" s="317"/>
    </row>
    <row r="25" spans="1:26" ht="14.25" customHeight="1" x14ac:dyDescent="0.2">
      <c r="A25" s="1016"/>
      <c r="B25" s="669"/>
      <c r="C25" s="669"/>
      <c r="D25" s="670"/>
      <c r="E25" s="1003"/>
      <c r="F25" s="670"/>
      <c r="G25" s="324"/>
      <c r="H25" s="1003"/>
      <c r="I25" s="669"/>
      <c r="J25" s="669"/>
      <c r="K25" s="670"/>
      <c r="L25" s="325"/>
      <c r="M25" s="325"/>
      <c r="N25" s="325"/>
      <c r="O25" s="324"/>
      <c r="P25" s="326"/>
      <c r="Q25" s="317"/>
      <c r="R25" s="317"/>
      <c r="S25" s="317"/>
      <c r="T25" s="317"/>
      <c r="U25" s="317"/>
      <c r="V25" s="317"/>
      <c r="W25" s="317"/>
      <c r="X25" s="317"/>
      <c r="Y25" s="317"/>
      <c r="Z25" s="317"/>
    </row>
    <row r="26" spans="1:26" ht="14.25" customHeight="1" x14ac:dyDescent="0.2">
      <c r="A26" s="1016"/>
      <c r="B26" s="669"/>
      <c r="C26" s="669"/>
      <c r="D26" s="670"/>
      <c r="E26" s="1003"/>
      <c r="F26" s="670"/>
      <c r="G26" s="324"/>
      <c r="H26" s="1003"/>
      <c r="I26" s="669"/>
      <c r="J26" s="669"/>
      <c r="K26" s="670"/>
      <c r="L26" s="325"/>
      <c r="M26" s="325"/>
      <c r="N26" s="325"/>
      <c r="O26" s="324"/>
      <c r="P26" s="326"/>
      <c r="Q26" s="317"/>
      <c r="R26" s="317"/>
      <c r="S26" s="317"/>
      <c r="T26" s="317"/>
      <c r="U26" s="317"/>
      <c r="V26" s="317"/>
      <c r="W26" s="317"/>
      <c r="X26" s="317"/>
      <c r="Y26" s="317"/>
      <c r="Z26" s="317"/>
    </row>
    <row r="27" spans="1:26" ht="14.25" customHeight="1" x14ac:dyDescent="0.2">
      <c r="A27" s="1016"/>
      <c r="B27" s="669"/>
      <c r="C27" s="669"/>
      <c r="D27" s="670"/>
      <c r="E27" s="1003"/>
      <c r="F27" s="670"/>
      <c r="G27" s="324"/>
      <c r="H27" s="1003"/>
      <c r="I27" s="669"/>
      <c r="J27" s="669"/>
      <c r="K27" s="670"/>
      <c r="L27" s="325"/>
      <c r="M27" s="325"/>
      <c r="N27" s="325"/>
      <c r="O27" s="324"/>
      <c r="P27" s="326"/>
      <c r="Q27" s="317"/>
      <c r="R27" s="317"/>
      <c r="S27" s="317"/>
      <c r="T27" s="317"/>
      <c r="U27" s="317"/>
      <c r="V27" s="317"/>
      <c r="W27" s="317"/>
      <c r="X27" s="317"/>
      <c r="Y27" s="317"/>
      <c r="Z27" s="317"/>
    </row>
    <row r="28" spans="1:26" ht="14.25" customHeight="1" x14ac:dyDescent="0.2">
      <c r="A28" s="1016"/>
      <c r="B28" s="669"/>
      <c r="C28" s="669"/>
      <c r="D28" s="670"/>
      <c r="E28" s="1003"/>
      <c r="F28" s="670"/>
      <c r="G28" s="324"/>
      <c r="H28" s="1003"/>
      <c r="I28" s="669"/>
      <c r="J28" s="669"/>
      <c r="K28" s="670"/>
      <c r="L28" s="325"/>
      <c r="M28" s="325"/>
      <c r="N28" s="325"/>
      <c r="O28" s="324"/>
      <c r="P28" s="326"/>
      <c r="Q28" s="317"/>
      <c r="R28" s="317"/>
      <c r="S28" s="317"/>
      <c r="T28" s="317"/>
      <c r="U28" s="317"/>
      <c r="V28" s="317"/>
      <c r="W28" s="317"/>
      <c r="X28" s="317"/>
      <c r="Y28" s="317"/>
      <c r="Z28" s="317"/>
    </row>
    <row r="29" spans="1:26" ht="14.25" customHeight="1" x14ac:dyDescent="0.2">
      <c r="A29" s="1016"/>
      <c r="B29" s="669"/>
      <c r="C29" s="669"/>
      <c r="D29" s="670"/>
      <c r="E29" s="1003"/>
      <c r="F29" s="670"/>
      <c r="G29" s="324"/>
      <c r="H29" s="1003"/>
      <c r="I29" s="669"/>
      <c r="J29" s="669"/>
      <c r="K29" s="670"/>
      <c r="L29" s="325"/>
      <c r="M29" s="325"/>
      <c r="N29" s="325"/>
      <c r="O29" s="324"/>
      <c r="P29" s="326"/>
      <c r="Q29" s="317"/>
      <c r="R29" s="317"/>
      <c r="S29" s="317"/>
      <c r="T29" s="317"/>
      <c r="U29" s="317"/>
      <c r="V29" s="317"/>
      <c r="W29" s="317"/>
      <c r="X29" s="317"/>
      <c r="Y29" s="317"/>
      <c r="Z29" s="317"/>
    </row>
    <row r="30" spans="1:26" ht="14.25" customHeight="1" x14ac:dyDescent="0.2">
      <c r="A30" s="1016"/>
      <c r="B30" s="669"/>
      <c r="C30" s="669"/>
      <c r="D30" s="670"/>
      <c r="E30" s="1003"/>
      <c r="F30" s="670"/>
      <c r="G30" s="324"/>
      <c r="H30" s="1003"/>
      <c r="I30" s="669"/>
      <c r="J30" s="669"/>
      <c r="K30" s="670"/>
      <c r="L30" s="325"/>
      <c r="M30" s="325"/>
      <c r="N30" s="325"/>
      <c r="O30" s="324"/>
      <c r="P30" s="326"/>
      <c r="Q30" s="317"/>
      <c r="R30" s="317"/>
      <c r="S30" s="317"/>
      <c r="T30" s="317"/>
      <c r="U30" s="317"/>
      <c r="V30" s="317"/>
      <c r="W30" s="317"/>
      <c r="X30" s="317"/>
      <c r="Y30" s="317"/>
      <c r="Z30" s="317"/>
    </row>
    <row r="31" spans="1:26" ht="14.25" customHeight="1" x14ac:dyDescent="0.2">
      <c r="A31" s="1016"/>
      <c r="B31" s="669"/>
      <c r="C31" s="669"/>
      <c r="D31" s="670"/>
      <c r="E31" s="1003"/>
      <c r="F31" s="670"/>
      <c r="G31" s="324"/>
      <c r="H31" s="1003"/>
      <c r="I31" s="669"/>
      <c r="J31" s="669"/>
      <c r="K31" s="670"/>
      <c r="L31" s="325"/>
      <c r="M31" s="325"/>
      <c r="N31" s="325"/>
      <c r="O31" s="324"/>
      <c r="P31" s="326"/>
      <c r="Q31" s="317"/>
      <c r="R31" s="317"/>
      <c r="S31" s="317"/>
      <c r="T31" s="317"/>
      <c r="U31" s="317"/>
      <c r="V31" s="317"/>
      <c r="W31" s="317"/>
      <c r="X31" s="317"/>
      <c r="Y31" s="317"/>
      <c r="Z31" s="317"/>
    </row>
    <row r="32" spans="1:26" ht="14.25" customHeight="1" x14ac:dyDescent="0.2">
      <c r="A32" s="1016"/>
      <c r="B32" s="669"/>
      <c r="C32" s="669"/>
      <c r="D32" s="670"/>
      <c r="E32" s="1003"/>
      <c r="F32" s="670"/>
      <c r="G32" s="324"/>
      <c r="H32" s="1003"/>
      <c r="I32" s="669"/>
      <c r="J32" s="669"/>
      <c r="K32" s="670"/>
      <c r="L32" s="325"/>
      <c r="M32" s="325"/>
      <c r="N32" s="325"/>
      <c r="O32" s="324"/>
      <c r="P32" s="326"/>
      <c r="Q32" s="317"/>
      <c r="R32" s="317"/>
      <c r="S32" s="317"/>
      <c r="T32" s="317"/>
      <c r="U32" s="317"/>
      <c r="V32" s="317"/>
      <c r="W32" s="317"/>
      <c r="X32" s="317"/>
      <c r="Y32" s="317"/>
      <c r="Z32" s="317"/>
    </row>
    <row r="33" spans="1:26" ht="14.25" customHeight="1" x14ac:dyDescent="0.2">
      <c r="A33" s="1016"/>
      <c r="B33" s="669"/>
      <c r="C33" s="669"/>
      <c r="D33" s="670"/>
      <c r="E33" s="1003"/>
      <c r="F33" s="670"/>
      <c r="G33" s="324"/>
      <c r="H33" s="1003"/>
      <c r="I33" s="669"/>
      <c r="J33" s="669"/>
      <c r="K33" s="670"/>
      <c r="L33" s="325"/>
      <c r="M33" s="325"/>
      <c r="N33" s="325"/>
      <c r="O33" s="324"/>
      <c r="P33" s="326"/>
      <c r="Q33" s="317"/>
      <c r="R33" s="317"/>
      <c r="S33" s="317"/>
      <c r="T33" s="317"/>
      <c r="U33" s="317"/>
      <c r="V33" s="317"/>
      <c r="W33" s="317"/>
      <c r="X33" s="317"/>
      <c r="Y33" s="317"/>
      <c r="Z33" s="317"/>
    </row>
    <row r="34" spans="1:26" ht="14.25" customHeight="1" x14ac:dyDescent="0.2">
      <c r="A34" s="1016"/>
      <c r="B34" s="669"/>
      <c r="C34" s="669"/>
      <c r="D34" s="670"/>
      <c r="E34" s="1003"/>
      <c r="F34" s="670"/>
      <c r="G34" s="324"/>
      <c r="H34" s="1003"/>
      <c r="I34" s="669"/>
      <c r="J34" s="669"/>
      <c r="K34" s="670"/>
      <c r="L34" s="325"/>
      <c r="M34" s="325"/>
      <c r="N34" s="325"/>
      <c r="O34" s="324"/>
      <c r="P34" s="326"/>
      <c r="Q34" s="317"/>
      <c r="R34" s="317"/>
      <c r="S34" s="317"/>
      <c r="T34" s="317"/>
      <c r="U34" s="317"/>
      <c r="V34" s="317"/>
      <c r="W34" s="317"/>
      <c r="X34" s="317"/>
      <c r="Y34" s="317"/>
      <c r="Z34" s="317"/>
    </row>
    <row r="35" spans="1:26" ht="14.25" customHeight="1" x14ac:dyDescent="0.2">
      <c r="A35" s="1016"/>
      <c r="B35" s="669"/>
      <c r="C35" s="669"/>
      <c r="D35" s="670"/>
      <c r="E35" s="1003"/>
      <c r="F35" s="670"/>
      <c r="G35" s="324"/>
      <c r="H35" s="1003"/>
      <c r="I35" s="669"/>
      <c r="J35" s="669"/>
      <c r="K35" s="670"/>
      <c r="L35" s="325"/>
      <c r="M35" s="325"/>
      <c r="N35" s="325"/>
      <c r="O35" s="324"/>
      <c r="P35" s="326"/>
      <c r="Q35" s="317"/>
      <c r="R35" s="317"/>
      <c r="S35" s="317"/>
      <c r="T35" s="317"/>
      <c r="U35" s="317"/>
      <c r="V35" s="317"/>
      <c r="W35" s="317"/>
      <c r="X35" s="317"/>
      <c r="Y35" s="317"/>
      <c r="Z35" s="317"/>
    </row>
    <row r="36" spans="1:26" ht="14.25" customHeight="1" x14ac:dyDescent="0.2">
      <c r="A36" s="1016"/>
      <c r="B36" s="669"/>
      <c r="C36" s="669"/>
      <c r="D36" s="670"/>
      <c r="E36" s="1003"/>
      <c r="F36" s="670"/>
      <c r="G36" s="324"/>
      <c r="H36" s="1003"/>
      <c r="I36" s="669"/>
      <c r="J36" s="669"/>
      <c r="K36" s="670"/>
      <c r="L36" s="325"/>
      <c r="M36" s="325"/>
      <c r="N36" s="325"/>
      <c r="O36" s="324"/>
      <c r="P36" s="326"/>
      <c r="Q36" s="317"/>
      <c r="R36" s="317"/>
      <c r="S36" s="317"/>
      <c r="T36" s="317"/>
      <c r="U36" s="317"/>
      <c r="V36" s="317"/>
      <c r="W36" s="317"/>
      <c r="X36" s="317"/>
      <c r="Y36" s="317"/>
      <c r="Z36" s="317"/>
    </row>
    <row r="37" spans="1:26" ht="14.25" customHeight="1" x14ac:dyDescent="0.2">
      <c r="A37" s="1016"/>
      <c r="B37" s="669"/>
      <c r="C37" s="669"/>
      <c r="D37" s="670"/>
      <c r="E37" s="1003"/>
      <c r="F37" s="670"/>
      <c r="G37" s="324"/>
      <c r="H37" s="1003"/>
      <c r="I37" s="669"/>
      <c r="J37" s="669"/>
      <c r="K37" s="670"/>
      <c r="L37" s="325"/>
      <c r="M37" s="325"/>
      <c r="N37" s="325"/>
      <c r="O37" s="324"/>
      <c r="P37" s="326"/>
      <c r="Q37" s="317"/>
      <c r="R37" s="317"/>
      <c r="S37" s="317"/>
      <c r="T37" s="317"/>
      <c r="U37" s="317"/>
      <c r="V37" s="317"/>
      <c r="W37" s="317"/>
      <c r="X37" s="317"/>
      <c r="Y37" s="317"/>
      <c r="Z37" s="317"/>
    </row>
    <row r="38" spans="1:26" ht="14.25" customHeight="1" x14ac:dyDescent="0.2">
      <c r="A38" s="1016"/>
      <c r="B38" s="669"/>
      <c r="C38" s="669"/>
      <c r="D38" s="670"/>
      <c r="E38" s="1003"/>
      <c r="F38" s="670"/>
      <c r="G38" s="324"/>
      <c r="H38" s="1003"/>
      <c r="I38" s="669"/>
      <c r="J38" s="669"/>
      <c r="K38" s="670"/>
      <c r="L38" s="325"/>
      <c r="M38" s="325"/>
      <c r="N38" s="325"/>
      <c r="O38" s="324"/>
      <c r="P38" s="326"/>
      <c r="Q38" s="317"/>
      <c r="R38" s="317"/>
      <c r="S38" s="317"/>
      <c r="T38" s="317"/>
      <c r="U38" s="317"/>
      <c r="V38" s="317"/>
      <c r="W38" s="317"/>
      <c r="X38" s="317"/>
      <c r="Y38" s="317"/>
      <c r="Z38" s="317"/>
    </row>
    <row r="39" spans="1:26" ht="14.25" customHeight="1" x14ac:dyDescent="0.2">
      <c r="A39" s="1016"/>
      <c r="B39" s="669"/>
      <c r="C39" s="669"/>
      <c r="D39" s="670"/>
      <c r="E39" s="1003"/>
      <c r="F39" s="670"/>
      <c r="G39" s="324"/>
      <c r="H39" s="1003"/>
      <c r="I39" s="669"/>
      <c r="J39" s="669"/>
      <c r="K39" s="670"/>
      <c r="L39" s="325"/>
      <c r="M39" s="325"/>
      <c r="N39" s="325"/>
      <c r="O39" s="324"/>
      <c r="P39" s="326"/>
      <c r="Q39" s="317"/>
      <c r="R39" s="317"/>
      <c r="S39" s="317"/>
      <c r="T39" s="317"/>
      <c r="U39" s="317"/>
      <c r="V39" s="317"/>
      <c r="W39" s="317"/>
      <c r="X39" s="317"/>
      <c r="Y39" s="317"/>
      <c r="Z39" s="317"/>
    </row>
    <row r="40" spans="1:26" ht="14.25" customHeight="1" x14ac:dyDescent="0.2">
      <c r="A40" s="1016"/>
      <c r="B40" s="669"/>
      <c r="C40" s="669"/>
      <c r="D40" s="670"/>
      <c r="E40" s="1003"/>
      <c r="F40" s="670"/>
      <c r="G40" s="324"/>
      <c r="H40" s="1003"/>
      <c r="I40" s="669"/>
      <c r="J40" s="669"/>
      <c r="K40" s="670"/>
      <c r="L40" s="325"/>
      <c r="M40" s="325"/>
      <c r="N40" s="325"/>
      <c r="O40" s="324"/>
      <c r="P40" s="326"/>
      <c r="Q40" s="317"/>
      <c r="R40" s="317"/>
      <c r="S40" s="317"/>
      <c r="T40" s="317"/>
      <c r="U40" s="317"/>
      <c r="V40" s="317"/>
      <c r="W40" s="317"/>
      <c r="X40" s="317"/>
      <c r="Y40" s="317"/>
      <c r="Z40" s="317"/>
    </row>
    <row r="41" spans="1:26" ht="14.25" customHeight="1" x14ac:dyDescent="0.2">
      <c r="A41" s="1016"/>
      <c r="B41" s="669"/>
      <c r="C41" s="669"/>
      <c r="D41" s="670"/>
      <c r="E41" s="1003"/>
      <c r="F41" s="670"/>
      <c r="G41" s="324"/>
      <c r="H41" s="1003"/>
      <c r="I41" s="669"/>
      <c r="J41" s="669"/>
      <c r="K41" s="670"/>
      <c r="L41" s="325"/>
      <c r="M41" s="325"/>
      <c r="N41" s="325"/>
      <c r="O41" s="324"/>
      <c r="P41" s="326"/>
      <c r="Q41" s="317"/>
      <c r="R41" s="317"/>
      <c r="S41" s="317"/>
      <c r="T41" s="317"/>
      <c r="U41" s="317"/>
      <c r="V41" s="317"/>
      <c r="W41" s="317"/>
      <c r="X41" s="317"/>
      <c r="Y41" s="317"/>
      <c r="Z41" s="317"/>
    </row>
    <row r="42" spans="1:26" ht="14.25" customHeight="1" x14ac:dyDescent="0.2">
      <c r="A42" s="1016"/>
      <c r="B42" s="669"/>
      <c r="C42" s="669"/>
      <c r="D42" s="670"/>
      <c r="E42" s="1003"/>
      <c r="F42" s="670"/>
      <c r="G42" s="324"/>
      <c r="H42" s="1003"/>
      <c r="I42" s="669"/>
      <c r="J42" s="669"/>
      <c r="K42" s="670"/>
      <c r="L42" s="325"/>
      <c r="M42" s="325"/>
      <c r="N42" s="325"/>
      <c r="O42" s="324"/>
      <c r="P42" s="326"/>
      <c r="Q42" s="317"/>
      <c r="R42" s="317"/>
      <c r="S42" s="317"/>
      <c r="T42" s="317"/>
      <c r="U42" s="317"/>
      <c r="V42" s="317"/>
      <c r="W42" s="317"/>
      <c r="X42" s="317"/>
      <c r="Y42" s="317"/>
      <c r="Z42" s="317"/>
    </row>
    <row r="43" spans="1:26" ht="14.25" customHeight="1" x14ac:dyDescent="0.2">
      <c r="A43" s="1016"/>
      <c r="B43" s="669"/>
      <c r="C43" s="669"/>
      <c r="D43" s="670"/>
      <c r="E43" s="1003"/>
      <c r="F43" s="670"/>
      <c r="G43" s="324"/>
      <c r="H43" s="1003"/>
      <c r="I43" s="669"/>
      <c r="J43" s="669"/>
      <c r="K43" s="670"/>
      <c r="L43" s="325"/>
      <c r="M43" s="325"/>
      <c r="N43" s="325"/>
      <c r="O43" s="324"/>
      <c r="P43" s="326"/>
      <c r="Q43" s="317"/>
      <c r="R43" s="317"/>
      <c r="S43" s="317"/>
      <c r="T43" s="317"/>
      <c r="U43" s="317"/>
      <c r="V43" s="317"/>
      <c r="W43" s="317"/>
      <c r="X43" s="317"/>
      <c r="Y43" s="317"/>
      <c r="Z43" s="317"/>
    </row>
    <row r="44" spans="1:26" ht="14.25" customHeight="1" x14ac:dyDescent="0.2">
      <c r="A44" s="1018"/>
      <c r="B44" s="682"/>
      <c r="C44" s="682"/>
      <c r="D44" s="686"/>
      <c r="E44" s="1017"/>
      <c r="F44" s="686"/>
      <c r="G44" s="327"/>
      <c r="H44" s="1017"/>
      <c r="I44" s="682"/>
      <c r="J44" s="682"/>
      <c r="K44" s="686"/>
      <c r="L44" s="328"/>
      <c r="M44" s="328"/>
      <c r="N44" s="328"/>
      <c r="O44" s="327"/>
      <c r="P44" s="329"/>
      <c r="Q44" s="317"/>
      <c r="R44" s="317"/>
      <c r="S44" s="317"/>
      <c r="T44" s="317"/>
      <c r="U44" s="317"/>
      <c r="V44" s="317"/>
      <c r="W44" s="317"/>
      <c r="X44" s="317"/>
      <c r="Y44" s="317"/>
      <c r="Z44" s="317"/>
    </row>
    <row r="45" spans="1:26" ht="15.75" customHeight="1" x14ac:dyDescent="0.25">
      <c r="A45" s="1019" t="s">
        <v>489</v>
      </c>
      <c r="B45" s="703"/>
      <c r="C45" s="703"/>
      <c r="D45" s="733"/>
      <c r="E45" s="330"/>
      <c r="F45" s="989" t="s">
        <v>490</v>
      </c>
      <c r="G45" s="703"/>
      <c r="H45" s="703"/>
      <c r="I45" s="703"/>
      <c r="J45" s="703"/>
      <c r="K45" s="703"/>
      <c r="L45" s="703"/>
      <c r="M45" s="703"/>
      <c r="N45" s="703"/>
      <c r="O45" s="703"/>
      <c r="P45" s="948"/>
      <c r="Q45" s="3"/>
      <c r="R45" s="3"/>
      <c r="S45" s="3"/>
      <c r="T45" s="3"/>
      <c r="U45" s="3"/>
      <c r="V45" s="3"/>
      <c r="W45" s="3"/>
      <c r="X45" s="3"/>
      <c r="Y45" s="3"/>
      <c r="Z45" s="3"/>
    </row>
    <row r="46" spans="1:26" ht="15.75" customHeight="1" x14ac:dyDescent="0.25">
      <c r="A46" s="14"/>
      <c r="B46" s="14"/>
      <c r="C46" s="14"/>
      <c r="D46" s="14"/>
      <c r="E46" s="258"/>
      <c r="F46" s="258"/>
      <c r="G46" s="258"/>
      <c r="H46" s="14"/>
      <c r="I46" s="258"/>
      <c r="J46" s="258"/>
      <c r="K46" s="258"/>
      <c r="L46" s="258"/>
      <c r="M46" s="14"/>
      <c r="N46" s="14"/>
      <c r="O46" s="14"/>
      <c r="P46" s="14"/>
      <c r="Q46" s="3"/>
      <c r="R46" s="3"/>
      <c r="S46" s="3"/>
      <c r="T46" s="3"/>
      <c r="U46" s="3"/>
      <c r="V46" s="3"/>
      <c r="W46" s="3"/>
      <c r="X46" s="3"/>
      <c r="Y46" s="3"/>
      <c r="Z46" s="3"/>
    </row>
    <row r="47" spans="1:26" ht="15.75" customHeight="1" x14ac:dyDescent="0.25">
      <c r="A47" s="14"/>
      <c r="B47" s="990" t="s">
        <v>491</v>
      </c>
      <c r="C47" s="787"/>
      <c r="D47" s="315"/>
      <c r="E47" s="991" t="s">
        <v>492</v>
      </c>
      <c r="F47" s="786"/>
      <c r="G47" s="787"/>
      <c r="H47" s="991" t="s">
        <v>493</v>
      </c>
      <c r="I47" s="786"/>
      <c r="J47" s="786"/>
      <c r="K47" s="786"/>
      <c r="L47" s="786"/>
      <c r="M47" s="787"/>
      <c r="N47" s="991" t="s">
        <v>494</v>
      </c>
      <c r="O47" s="942"/>
      <c r="P47" s="14"/>
      <c r="Q47" s="3"/>
      <c r="R47" s="3"/>
      <c r="S47" s="3"/>
      <c r="T47" s="3"/>
      <c r="U47" s="3"/>
      <c r="V47" s="3"/>
      <c r="W47" s="3"/>
      <c r="X47" s="3"/>
      <c r="Y47" s="3"/>
      <c r="Z47" s="3"/>
    </row>
    <row r="48" spans="1:26" ht="15.75" customHeight="1" x14ac:dyDescent="0.25">
      <c r="A48" s="14"/>
      <c r="B48" s="992"/>
      <c r="C48" s="950"/>
      <c r="D48" s="316"/>
      <c r="E48" s="987"/>
      <c r="F48" s="870"/>
      <c r="G48" s="950"/>
      <c r="H48" s="987"/>
      <c r="I48" s="870"/>
      <c r="J48" s="870"/>
      <c r="K48" s="870"/>
      <c r="L48" s="870"/>
      <c r="M48" s="950"/>
      <c r="N48" s="993"/>
      <c r="O48" s="871"/>
      <c r="P48" s="14"/>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33">
    <mergeCell ref="A34:D34"/>
    <mergeCell ref="E34:F34"/>
    <mergeCell ref="A35:D35"/>
    <mergeCell ref="E35:F35"/>
    <mergeCell ref="A43:D43"/>
    <mergeCell ref="E43:F43"/>
    <mergeCell ref="A44:D44"/>
    <mergeCell ref="E44:F44"/>
    <mergeCell ref="A45:D45"/>
    <mergeCell ref="E39:F39"/>
    <mergeCell ref="E42:F42"/>
    <mergeCell ref="A29:D29"/>
    <mergeCell ref="E29:F29"/>
    <mergeCell ref="A30:D30"/>
    <mergeCell ref="E30:F30"/>
    <mergeCell ref="A31:D31"/>
    <mergeCell ref="E31:F31"/>
    <mergeCell ref="E32:F32"/>
    <mergeCell ref="A32:D32"/>
    <mergeCell ref="A33:D33"/>
    <mergeCell ref="E33:F33"/>
    <mergeCell ref="E47:G47"/>
    <mergeCell ref="E48:G48"/>
    <mergeCell ref="H47:M47"/>
    <mergeCell ref="N47:O47"/>
    <mergeCell ref="H48:M48"/>
    <mergeCell ref="N48:O48"/>
    <mergeCell ref="A39:D39"/>
    <mergeCell ref="A40:D40"/>
    <mergeCell ref="E40:F40"/>
    <mergeCell ref="A41:D41"/>
    <mergeCell ref="E41:F41"/>
    <mergeCell ref="A42:D42"/>
    <mergeCell ref="F45:P45"/>
    <mergeCell ref="B47:C47"/>
    <mergeCell ref="B48:C48"/>
    <mergeCell ref="H42:K42"/>
    <mergeCell ref="H43:K43"/>
    <mergeCell ref="H44:K44"/>
    <mergeCell ref="H40:K40"/>
    <mergeCell ref="H41:K41"/>
    <mergeCell ref="H22:K22"/>
    <mergeCell ref="H23:K23"/>
    <mergeCell ref="H24:K24"/>
    <mergeCell ref="H25:K25"/>
    <mergeCell ref="A36:D36"/>
    <mergeCell ref="E36:F36"/>
    <mergeCell ref="A37:D37"/>
    <mergeCell ref="E37:F37"/>
    <mergeCell ref="A38:D38"/>
    <mergeCell ref="E38:F38"/>
    <mergeCell ref="A22:D22"/>
    <mergeCell ref="E22:F22"/>
    <mergeCell ref="A23:D23"/>
    <mergeCell ref="E23:F23"/>
    <mergeCell ref="A24:D24"/>
    <mergeCell ref="E24:F24"/>
    <mergeCell ref="E25:F25"/>
    <mergeCell ref="A25:D25"/>
    <mergeCell ref="A26:D26"/>
    <mergeCell ref="E26:F26"/>
    <mergeCell ref="A27:D27"/>
    <mergeCell ref="E27:F27"/>
    <mergeCell ref="A28:D28"/>
    <mergeCell ref="E28:F28"/>
    <mergeCell ref="H14:K14"/>
    <mergeCell ref="H15:K15"/>
    <mergeCell ref="H16:K16"/>
    <mergeCell ref="H17:K17"/>
    <mergeCell ref="H18:K18"/>
    <mergeCell ref="A21:D21"/>
    <mergeCell ref="E21:F21"/>
    <mergeCell ref="H19:K19"/>
    <mergeCell ref="H20:K20"/>
    <mergeCell ref="H21:K21"/>
    <mergeCell ref="A14:D14"/>
    <mergeCell ref="E14:F14"/>
    <mergeCell ref="A15:D15"/>
    <mergeCell ref="E15:F15"/>
    <mergeCell ref="A16:D16"/>
    <mergeCell ref="E16:F16"/>
    <mergeCell ref="E17:F17"/>
    <mergeCell ref="A17:D17"/>
    <mergeCell ref="A18:D18"/>
    <mergeCell ref="E18:F18"/>
    <mergeCell ref="A19:D19"/>
    <mergeCell ref="E19:F19"/>
    <mergeCell ref="A20:D20"/>
    <mergeCell ref="E20:F20"/>
    <mergeCell ref="A11:D11"/>
    <mergeCell ref="E11:F11"/>
    <mergeCell ref="H11:K11"/>
    <mergeCell ref="A12:D12"/>
    <mergeCell ref="E12:F12"/>
    <mergeCell ref="A13:D13"/>
    <mergeCell ref="E13:F13"/>
    <mergeCell ref="H12:K12"/>
    <mergeCell ref="H13:K13"/>
    <mergeCell ref="B6:D6"/>
    <mergeCell ref="I6:N6"/>
    <mergeCell ref="O6:P6"/>
    <mergeCell ref="A9:D10"/>
    <mergeCell ref="E9:F10"/>
    <mergeCell ref="G9:G10"/>
    <mergeCell ref="H9:K10"/>
    <mergeCell ref="L9:N9"/>
    <mergeCell ref="O9:O10"/>
    <mergeCell ref="P9:P10"/>
    <mergeCell ref="A2:B2"/>
    <mergeCell ref="C2:F2"/>
    <mergeCell ref="H2:I2"/>
    <mergeCell ref="J2:P2"/>
    <mergeCell ref="C3:F3"/>
    <mergeCell ref="H3:I3"/>
    <mergeCell ref="J3:P3"/>
    <mergeCell ref="A3:B3"/>
    <mergeCell ref="A5:D5"/>
    <mergeCell ref="E5:I5"/>
    <mergeCell ref="O5:P5"/>
    <mergeCell ref="H33:K33"/>
    <mergeCell ref="H34:K34"/>
    <mergeCell ref="H35:K35"/>
    <mergeCell ref="H36:K36"/>
    <mergeCell ref="H37:K37"/>
    <mergeCell ref="H38:K38"/>
    <mergeCell ref="H39:K39"/>
    <mergeCell ref="H26:K26"/>
    <mergeCell ref="H27:K27"/>
    <mergeCell ref="H28:K28"/>
    <mergeCell ref="H29:K29"/>
    <mergeCell ref="H30:K30"/>
    <mergeCell ref="H31:K31"/>
    <mergeCell ref="H32:K32"/>
  </mergeCells>
  <conditionalFormatting sqref="P11:P44">
    <cfRule type="cellIs" dxfId="0" priority="1" operator="equal">
      <formula>"X"</formula>
    </cfRule>
  </conditionalFormatting>
  <printOptions horizontalCentered="1"/>
  <pageMargins left="0.25" right="0.25" top="0.75" bottom="0.75" header="0" footer="0"/>
  <pageSetup orientation="portrait" r:id="rId1"/>
  <headerFooter>
    <oddHeader>&amp;CPerformance Test Results</oddHeader>
    <oddFooter>&amp;L 1AF0003 &amp;A&amp;CFF0000Printed Copy Uncontrolled.   
&amp;RRev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Z1000"/>
  <sheetViews>
    <sheetView showGridLines="0" zoomScaleNormal="100" workbookViewId="0">
      <selection activeCell="D18" sqref="D18"/>
    </sheetView>
  </sheetViews>
  <sheetFormatPr defaultColWidth="12.625" defaultRowHeight="15" customHeight="1" x14ac:dyDescent="0.2"/>
  <cols>
    <col min="1" max="1" width="8.25" customWidth="1"/>
    <col min="2" max="2" width="16.875" customWidth="1"/>
    <col min="3" max="3" width="6.75" customWidth="1"/>
    <col min="4" max="5" width="8.5" customWidth="1"/>
    <col min="6" max="7" width="6.75" customWidth="1"/>
    <col min="8" max="10" width="11.375" customWidth="1"/>
    <col min="11" max="12" width="5.5" customWidth="1"/>
    <col min="13" max="26" width="0.625" customWidth="1"/>
  </cols>
  <sheetData>
    <row r="1" spans="1:26" ht="14.25" customHeight="1" x14ac:dyDescent="0.25">
      <c r="A1" s="1020" t="s">
        <v>499</v>
      </c>
      <c r="B1" s="697"/>
      <c r="C1" s="697"/>
      <c r="D1" s="697"/>
      <c r="E1" s="697"/>
      <c r="F1" s="697"/>
      <c r="G1" s="697"/>
      <c r="H1" s="697"/>
      <c r="I1" s="697"/>
      <c r="J1" s="697"/>
      <c r="K1" s="697"/>
      <c r="L1" s="697"/>
      <c r="M1" s="3"/>
      <c r="N1" s="3"/>
      <c r="O1" s="3"/>
      <c r="P1" s="3"/>
      <c r="Q1" s="3"/>
      <c r="R1" s="3"/>
      <c r="S1" s="3"/>
      <c r="T1" s="3"/>
      <c r="U1" s="3"/>
      <c r="V1" s="3"/>
      <c r="W1" s="3"/>
      <c r="X1" s="3"/>
      <c r="Y1" s="3"/>
      <c r="Z1" s="3"/>
    </row>
    <row r="2" spans="1:26" ht="14.25" customHeight="1" x14ac:dyDescent="0.25">
      <c r="A2" s="1021" t="s">
        <v>345</v>
      </c>
      <c r="B2" s="740"/>
      <c r="C2" s="1022" t="str">
        <f>IF(ISBLANK(Information!D2),"",Information!D2)</f>
        <v/>
      </c>
      <c r="D2" s="664"/>
      <c r="E2" s="664"/>
      <c r="F2" s="664"/>
      <c r="G2" s="667"/>
      <c r="H2" s="331" t="s">
        <v>464</v>
      </c>
      <c r="I2" s="1023" t="str">
        <f>IF(ISBLANK(Information!D19),"",Information!D19)</f>
        <v/>
      </c>
      <c r="J2" s="664"/>
      <c r="K2" s="664"/>
      <c r="L2" s="667"/>
      <c r="M2" s="3"/>
      <c r="N2" s="3"/>
      <c r="O2" s="3"/>
      <c r="P2" s="3"/>
      <c r="Q2" s="3"/>
      <c r="R2" s="3"/>
      <c r="S2" s="3"/>
      <c r="T2" s="3"/>
      <c r="U2" s="3"/>
      <c r="V2" s="3"/>
      <c r="W2" s="3"/>
      <c r="X2" s="3"/>
      <c r="Y2" s="3"/>
      <c r="Z2" s="3"/>
    </row>
    <row r="3" spans="1:26" ht="14.25" customHeight="1" x14ac:dyDescent="0.25">
      <c r="A3" s="332" t="s">
        <v>465</v>
      </c>
      <c r="B3" s="333"/>
      <c r="C3" s="1024" t="str">
        <f>IF(ISBLANK(Information!D3),"",Information!D3)</f>
        <v/>
      </c>
      <c r="D3" s="682"/>
      <c r="E3" s="682"/>
      <c r="F3" s="682"/>
      <c r="G3" s="683"/>
      <c r="H3" s="334" t="s">
        <v>466</v>
      </c>
      <c r="I3" s="966" t="str">
        <f>IF(ISBLANK(Information!D18),"",Information!D18)</f>
        <v/>
      </c>
      <c r="J3" s="682"/>
      <c r="K3" s="682"/>
      <c r="L3" s="683"/>
      <c r="M3" s="3"/>
      <c r="N3" s="3"/>
      <c r="O3" s="3"/>
      <c r="P3" s="3"/>
      <c r="Q3" s="3"/>
      <c r="R3" s="3"/>
      <c r="S3" s="3"/>
      <c r="T3" s="3"/>
      <c r="U3" s="3"/>
      <c r="V3" s="3"/>
      <c r="W3" s="3"/>
      <c r="X3" s="3"/>
      <c r="Y3" s="3"/>
      <c r="Z3" s="3"/>
    </row>
    <row r="4" spans="1:26" ht="14.25" customHeight="1" x14ac:dyDescent="0.25">
      <c r="A4" s="280"/>
      <c r="B4" s="122"/>
      <c r="C4" s="250"/>
      <c r="D4" s="250"/>
      <c r="E4" s="250"/>
      <c r="F4" s="250"/>
      <c r="G4" s="250"/>
      <c r="H4" s="251"/>
      <c r="I4" s="335"/>
      <c r="J4" s="335"/>
      <c r="K4" s="335"/>
      <c r="L4" s="285"/>
      <c r="M4" s="3"/>
      <c r="N4" s="3"/>
      <c r="O4" s="3"/>
      <c r="P4" s="3"/>
      <c r="Q4" s="3"/>
      <c r="R4" s="3"/>
      <c r="S4" s="3"/>
      <c r="T4" s="3"/>
      <c r="U4" s="3"/>
      <c r="V4" s="3"/>
      <c r="W4" s="3"/>
      <c r="X4" s="3"/>
      <c r="Y4" s="3"/>
      <c r="Z4" s="3"/>
    </row>
    <row r="5" spans="1:26" ht="14.25" customHeight="1" x14ac:dyDescent="0.25">
      <c r="A5" s="1025" t="s">
        <v>467</v>
      </c>
      <c r="B5" s="664"/>
      <c r="C5" s="665"/>
      <c r="D5" s="1023"/>
      <c r="E5" s="664"/>
      <c r="F5" s="664"/>
      <c r="G5" s="1027"/>
      <c r="H5" s="1028" t="s">
        <v>500</v>
      </c>
      <c r="I5" s="664"/>
      <c r="J5" s="665"/>
      <c r="K5" s="1026" t="str">
        <f>IF(ISBLANK(Information!D20),"",Information!D20)</f>
        <v/>
      </c>
      <c r="L5" s="667"/>
      <c r="M5" s="3"/>
      <c r="N5" s="3"/>
      <c r="O5" s="3"/>
      <c r="P5" s="3"/>
      <c r="Q5" s="3"/>
      <c r="R5" s="3"/>
      <c r="S5" s="3"/>
      <c r="T5" s="3"/>
      <c r="U5" s="3"/>
      <c r="V5" s="3"/>
      <c r="W5" s="3"/>
      <c r="X5" s="3"/>
      <c r="Y5" s="3"/>
      <c r="Z5" s="3"/>
    </row>
    <row r="6" spans="1:26" ht="14.25" customHeight="1" x14ac:dyDescent="0.25">
      <c r="A6" s="336" t="s">
        <v>348</v>
      </c>
      <c r="B6" s="966"/>
      <c r="C6" s="682"/>
      <c r="D6" s="682"/>
      <c r="E6" s="682"/>
      <c r="F6" s="682"/>
      <c r="G6" s="686"/>
      <c r="H6" s="1029"/>
      <c r="I6" s="682"/>
      <c r="J6" s="686"/>
      <c r="K6" s="1030"/>
      <c r="L6" s="683"/>
      <c r="M6" s="3"/>
      <c r="N6" s="3"/>
      <c r="O6" s="3"/>
      <c r="P6" s="3"/>
      <c r="Q6" s="3"/>
      <c r="R6" s="3"/>
      <c r="S6" s="3"/>
      <c r="T6" s="3"/>
      <c r="U6" s="3"/>
      <c r="V6" s="3"/>
      <c r="W6" s="3"/>
      <c r="X6" s="3"/>
      <c r="Y6" s="3"/>
      <c r="Z6" s="3"/>
    </row>
    <row r="7" spans="1:26" ht="14.25" customHeight="1" x14ac:dyDescent="0.25">
      <c r="A7" s="289" t="s">
        <v>501</v>
      </c>
      <c r="B7" s="252"/>
      <c r="C7" s="252"/>
      <c r="D7" s="252"/>
      <c r="E7" s="252"/>
      <c r="F7" s="252"/>
      <c r="G7" s="252"/>
      <c r="H7" s="290"/>
      <c r="I7" s="290"/>
      <c r="J7" s="290"/>
      <c r="K7" s="252"/>
      <c r="L7" s="291"/>
      <c r="M7" s="3"/>
      <c r="N7" s="3"/>
      <c r="O7" s="3"/>
      <c r="P7" s="3"/>
      <c r="Q7" s="3"/>
      <c r="R7" s="3"/>
      <c r="S7" s="3"/>
      <c r="T7" s="3"/>
      <c r="U7" s="3"/>
      <c r="V7" s="3"/>
      <c r="W7" s="3"/>
      <c r="X7" s="3"/>
      <c r="Y7" s="3"/>
      <c r="Z7" s="3"/>
    </row>
    <row r="8" spans="1:26" ht="14.25" customHeight="1" x14ac:dyDescent="0.25">
      <c r="A8" s="1031" t="s">
        <v>502</v>
      </c>
      <c r="B8" s="664"/>
      <c r="C8" s="664"/>
      <c r="D8" s="664"/>
      <c r="E8" s="664"/>
      <c r="F8" s="664"/>
      <c r="G8" s="664"/>
      <c r="H8" s="664"/>
      <c r="I8" s="664"/>
      <c r="J8" s="664"/>
      <c r="K8" s="664"/>
      <c r="L8" s="667"/>
      <c r="M8" s="3"/>
      <c r="N8" s="3"/>
      <c r="O8" s="3"/>
      <c r="P8" s="3"/>
      <c r="Q8" s="3"/>
      <c r="R8" s="3"/>
      <c r="S8" s="3"/>
      <c r="T8" s="3"/>
      <c r="U8" s="3"/>
      <c r="V8" s="3"/>
      <c r="W8" s="3"/>
      <c r="X8" s="3"/>
      <c r="Y8" s="3"/>
      <c r="Z8" s="3"/>
    </row>
    <row r="9" spans="1:26" ht="14.25" customHeight="1" x14ac:dyDescent="0.25">
      <c r="A9" s="1032" t="s">
        <v>503</v>
      </c>
      <c r="B9" s="669"/>
      <c r="C9" s="669"/>
      <c r="D9" s="669"/>
      <c r="E9" s="669"/>
      <c r="F9" s="669"/>
      <c r="G9" s="669"/>
      <c r="H9" s="669"/>
      <c r="I9" s="669"/>
      <c r="J9" s="669"/>
      <c r="K9" s="669"/>
      <c r="L9" s="680"/>
      <c r="M9" s="3"/>
      <c r="N9" s="3"/>
      <c r="O9" s="3"/>
      <c r="P9" s="3"/>
      <c r="Q9" s="3"/>
      <c r="R9" s="3"/>
      <c r="S9" s="3"/>
      <c r="T9" s="3"/>
      <c r="U9" s="3"/>
      <c r="V9" s="3"/>
      <c r="W9" s="3"/>
      <c r="X9" s="3"/>
      <c r="Y9" s="3"/>
      <c r="Z9" s="3"/>
    </row>
    <row r="10" spans="1:26" ht="14.25" customHeight="1" x14ac:dyDescent="0.25">
      <c r="A10" s="1032" t="s">
        <v>504</v>
      </c>
      <c r="B10" s="669"/>
      <c r="C10" s="669"/>
      <c r="D10" s="669"/>
      <c r="E10" s="669"/>
      <c r="F10" s="669"/>
      <c r="G10" s="669"/>
      <c r="H10" s="669"/>
      <c r="I10" s="669"/>
      <c r="J10" s="669"/>
      <c r="K10" s="669"/>
      <c r="L10" s="680"/>
      <c r="M10" s="3"/>
      <c r="N10" s="3"/>
      <c r="O10" s="3"/>
      <c r="P10" s="3"/>
      <c r="Q10" s="3"/>
      <c r="R10" s="3"/>
      <c r="S10" s="3"/>
      <c r="T10" s="3"/>
      <c r="U10" s="3"/>
      <c r="V10" s="3"/>
      <c r="W10" s="3"/>
      <c r="X10" s="3"/>
      <c r="Y10" s="3"/>
      <c r="Z10" s="3"/>
    </row>
    <row r="11" spans="1:26" ht="14.25" customHeight="1" x14ac:dyDescent="0.25">
      <c r="A11" s="1035" t="s">
        <v>505</v>
      </c>
      <c r="B11" s="682"/>
      <c r="C11" s="682"/>
      <c r="D11" s="682"/>
      <c r="E11" s="682"/>
      <c r="F11" s="682"/>
      <c r="G11" s="682"/>
      <c r="H11" s="682"/>
      <c r="I11" s="682"/>
      <c r="J11" s="682"/>
      <c r="K11" s="682"/>
      <c r="L11" s="683"/>
      <c r="M11" s="3"/>
      <c r="N11" s="3"/>
      <c r="O11" s="3"/>
      <c r="P11" s="3"/>
      <c r="Q11" s="3"/>
      <c r="R11" s="3"/>
      <c r="S11" s="3"/>
      <c r="T11" s="3"/>
      <c r="U11" s="3"/>
      <c r="V11" s="3"/>
      <c r="W11" s="3"/>
      <c r="X11" s="3"/>
      <c r="Y11" s="3"/>
      <c r="Z11" s="3"/>
    </row>
    <row r="12" spans="1:26" ht="14.25" customHeight="1" x14ac:dyDescent="0.25">
      <c r="A12" s="738" t="s">
        <v>426</v>
      </c>
      <c r="B12" s="676"/>
      <c r="C12" s="1034" t="s">
        <v>506</v>
      </c>
      <c r="D12" s="1036" t="s">
        <v>472</v>
      </c>
      <c r="E12" s="665"/>
      <c r="F12" s="1034" t="s">
        <v>507</v>
      </c>
      <c r="G12" s="1037" t="s">
        <v>474</v>
      </c>
      <c r="H12" s="1033" t="s">
        <v>508</v>
      </c>
      <c r="I12" s="664"/>
      <c r="J12" s="665"/>
      <c r="K12" s="1034" t="s">
        <v>476</v>
      </c>
      <c r="L12" s="1038" t="s">
        <v>477</v>
      </c>
      <c r="M12" s="3"/>
      <c r="N12" s="3"/>
      <c r="O12" s="3"/>
      <c r="P12" s="3"/>
      <c r="Q12" s="3"/>
      <c r="R12" s="3"/>
      <c r="S12" s="3"/>
      <c r="T12" s="3"/>
      <c r="U12" s="3"/>
      <c r="V12" s="3"/>
      <c r="W12" s="3"/>
      <c r="X12" s="3"/>
      <c r="Y12" s="3"/>
      <c r="Z12" s="3"/>
    </row>
    <row r="13" spans="1:26" ht="14.25" customHeight="1" x14ac:dyDescent="0.25">
      <c r="A13" s="754"/>
      <c r="B13" s="897"/>
      <c r="C13" s="977"/>
      <c r="D13" s="338" t="s">
        <v>479</v>
      </c>
      <c r="E13" s="338" t="s">
        <v>480</v>
      </c>
      <c r="F13" s="832"/>
      <c r="G13" s="832"/>
      <c r="H13" s="339" t="s">
        <v>481</v>
      </c>
      <c r="I13" s="339" t="s">
        <v>482</v>
      </c>
      <c r="J13" s="340" t="s">
        <v>483</v>
      </c>
      <c r="K13" s="832"/>
      <c r="L13" s="881"/>
      <c r="M13" s="3"/>
      <c r="N13" s="3"/>
      <c r="O13" s="3"/>
      <c r="P13" s="3"/>
      <c r="Q13" s="3"/>
      <c r="R13" s="3"/>
      <c r="S13" s="3"/>
      <c r="T13" s="3"/>
      <c r="U13" s="3"/>
      <c r="V13" s="3"/>
      <c r="W13" s="3"/>
      <c r="X13" s="3"/>
      <c r="Y13" s="3"/>
      <c r="Z13" s="3"/>
    </row>
    <row r="14" spans="1:26" ht="14.25" customHeight="1" x14ac:dyDescent="0.25">
      <c r="A14" s="1031" t="s">
        <v>509</v>
      </c>
      <c r="B14" s="664"/>
      <c r="C14" s="664"/>
      <c r="D14" s="664"/>
      <c r="E14" s="664"/>
      <c r="F14" s="664"/>
      <c r="G14" s="664"/>
      <c r="H14" s="664"/>
      <c r="I14" s="664"/>
      <c r="J14" s="664"/>
      <c r="K14" s="664"/>
      <c r="L14" s="667"/>
      <c r="M14" s="3"/>
      <c r="N14" s="3"/>
      <c r="O14" s="3"/>
      <c r="P14" s="3"/>
      <c r="Q14" s="3"/>
      <c r="R14" s="3"/>
      <c r="S14" s="3"/>
      <c r="T14" s="3"/>
      <c r="U14" s="3"/>
      <c r="V14" s="3"/>
      <c r="W14" s="3"/>
      <c r="X14" s="3"/>
      <c r="Y14" s="3"/>
      <c r="Z14" s="3"/>
    </row>
    <row r="15" spans="1:26" ht="14.25" customHeight="1" x14ac:dyDescent="0.25">
      <c r="A15" s="1039" t="s">
        <v>510</v>
      </c>
      <c r="B15" s="670"/>
      <c r="C15" s="341"/>
      <c r="D15" s="342"/>
      <c r="E15" s="342"/>
      <c r="F15" s="343"/>
      <c r="G15" s="344"/>
      <c r="H15" s="342"/>
      <c r="I15" s="342"/>
      <c r="J15" s="342"/>
      <c r="K15" s="344"/>
      <c r="L15" s="345"/>
      <c r="M15" s="3"/>
      <c r="N15" s="3"/>
      <c r="O15" s="3"/>
      <c r="P15" s="3"/>
      <c r="Q15" s="3"/>
      <c r="R15" s="3"/>
      <c r="S15" s="3"/>
      <c r="T15" s="3"/>
      <c r="U15" s="3"/>
      <c r="V15" s="3"/>
      <c r="W15" s="3"/>
      <c r="X15" s="3"/>
      <c r="Y15" s="3"/>
      <c r="Z15" s="3"/>
    </row>
    <row r="16" spans="1:26" ht="14.25" customHeight="1" x14ac:dyDescent="0.25">
      <c r="A16" s="1039" t="s">
        <v>511</v>
      </c>
      <c r="B16" s="670"/>
      <c r="C16" s="341"/>
      <c r="D16" s="342"/>
      <c r="E16" s="342"/>
      <c r="F16" s="343"/>
      <c r="G16" s="344"/>
      <c r="H16" s="342"/>
      <c r="I16" s="342"/>
      <c r="J16" s="342"/>
      <c r="K16" s="344"/>
      <c r="L16" s="345"/>
      <c r="M16" s="3"/>
      <c r="N16" s="3"/>
      <c r="O16" s="3"/>
      <c r="P16" s="3"/>
      <c r="Q16" s="3"/>
      <c r="R16" s="3"/>
      <c r="S16" s="3"/>
      <c r="T16" s="3"/>
      <c r="U16" s="3"/>
      <c r="V16" s="3"/>
      <c r="W16" s="3"/>
      <c r="X16" s="3"/>
      <c r="Y16" s="3"/>
      <c r="Z16" s="3"/>
    </row>
    <row r="17" spans="1:26" ht="14.25" customHeight="1" x14ac:dyDescent="0.25">
      <c r="A17" s="1040" t="s">
        <v>512</v>
      </c>
      <c r="B17" s="670"/>
      <c r="C17" s="341"/>
      <c r="D17" s="342"/>
      <c r="E17" s="342"/>
      <c r="F17" s="343"/>
      <c r="G17" s="344"/>
      <c r="H17" s="342"/>
      <c r="I17" s="342"/>
      <c r="J17" s="342"/>
      <c r="K17" s="344"/>
      <c r="L17" s="345"/>
      <c r="M17" s="3"/>
      <c r="N17" s="3"/>
      <c r="O17" s="3"/>
      <c r="P17" s="3"/>
      <c r="Q17" s="3"/>
      <c r="R17" s="3"/>
      <c r="S17" s="3"/>
      <c r="T17" s="3"/>
      <c r="U17" s="3"/>
      <c r="V17" s="3"/>
      <c r="W17" s="3"/>
      <c r="X17" s="3"/>
      <c r="Y17" s="3"/>
      <c r="Z17" s="3"/>
    </row>
    <row r="18" spans="1:26" ht="14.25" customHeight="1" x14ac:dyDescent="0.25">
      <c r="A18" s="1039" t="s">
        <v>513</v>
      </c>
      <c r="B18" s="670"/>
      <c r="C18" s="341"/>
      <c r="D18" s="346"/>
      <c r="E18" s="342"/>
      <c r="F18" s="343"/>
      <c r="G18" s="344"/>
      <c r="H18" s="342"/>
      <c r="I18" s="342"/>
      <c r="J18" s="342"/>
      <c r="K18" s="344"/>
      <c r="L18" s="345"/>
      <c r="M18" s="3"/>
      <c r="N18" s="3"/>
      <c r="O18" s="3"/>
      <c r="P18" s="3"/>
      <c r="Q18" s="3"/>
      <c r="R18" s="3"/>
      <c r="S18" s="3"/>
      <c r="T18" s="3"/>
      <c r="U18" s="3"/>
      <c r="V18" s="3"/>
      <c r="W18" s="3"/>
      <c r="X18" s="3"/>
      <c r="Y18" s="3"/>
      <c r="Z18" s="3"/>
    </row>
    <row r="19" spans="1:26" ht="14.25" customHeight="1" x14ac:dyDescent="0.25">
      <c r="A19" s="1039" t="s">
        <v>514</v>
      </c>
      <c r="B19" s="670"/>
      <c r="C19" s="341"/>
      <c r="D19" s="346"/>
      <c r="E19" s="342"/>
      <c r="F19" s="343"/>
      <c r="G19" s="344"/>
      <c r="H19" s="342"/>
      <c r="I19" s="342"/>
      <c r="J19" s="342"/>
      <c r="K19" s="344"/>
      <c r="L19" s="345"/>
      <c r="M19" s="3"/>
      <c r="N19" s="3"/>
      <c r="O19" s="3"/>
      <c r="P19" s="3"/>
      <c r="Q19" s="3"/>
      <c r="R19" s="3"/>
      <c r="S19" s="3"/>
      <c r="T19" s="3"/>
      <c r="U19" s="3"/>
      <c r="V19" s="3"/>
      <c r="W19" s="3"/>
      <c r="X19" s="3"/>
      <c r="Y19" s="3"/>
      <c r="Z19" s="3"/>
    </row>
    <row r="20" spans="1:26" ht="14.25" customHeight="1" x14ac:dyDescent="0.25">
      <c r="A20" s="1041" t="s">
        <v>515</v>
      </c>
      <c r="B20" s="670"/>
      <c r="C20" s="341"/>
      <c r="D20" s="342"/>
      <c r="E20" s="342"/>
      <c r="F20" s="343"/>
      <c r="G20" s="344"/>
      <c r="H20" s="342"/>
      <c r="I20" s="342"/>
      <c r="J20" s="342"/>
      <c r="K20" s="344"/>
      <c r="L20" s="345"/>
      <c r="M20" s="3"/>
      <c r="N20" s="3"/>
      <c r="O20" s="3"/>
      <c r="P20" s="3"/>
      <c r="Q20" s="3"/>
      <c r="R20" s="3"/>
      <c r="S20" s="3"/>
      <c r="T20" s="3"/>
      <c r="U20" s="3"/>
      <c r="V20" s="3"/>
      <c r="W20" s="3"/>
      <c r="X20" s="3"/>
      <c r="Y20" s="3"/>
      <c r="Z20" s="3"/>
    </row>
    <row r="21" spans="1:26" ht="14.25" customHeight="1" x14ac:dyDescent="0.25">
      <c r="A21" s="1039" t="s">
        <v>516</v>
      </c>
      <c r="B21" s="670"/>
      <c r="C21" s="341"/>
      <c r="D21" s="342"/>
      <c r="E21" s="342"/>
      <c r="F21" s="343"/>
      <c r="G21" s="344"/>
      <c r="H21" s="342"/>
      <c r="I21" s="342"/>
      <c r="J21" s="342"/>
      <c r="K21" s="344"/>
      <c r="L21" s="345"/>
      <c r="M21" s="3"/>
      <c r="N21" s="3"/>
      <c r="O21" s="3"/>
      <c r="P21" s="3"/>
      <c r="Q21" s="3"/>
      <c r="R21" s="3"/>
      <c r="S21" s="3"/>
      <c r="T21" s="3"/>
      <c r="U21" s="3"/>
      <c r="V21" s="3"/>
      <c r="W21" s="3"/>
      <c r="X21" s="3"/>
      <c r="Y21" s="3"/>
      <c r="Z21" s="3"/>
    </row>
    <row r="22" spans="1:26" ht="14.25" customHeight="1" x14ac:dyDescent="0.25">
      <c r="A22" s="1039" t="s">
        <v>517</v>
      </c>
      <c r="B22" s="670"/>
      <c r="C22" s="341"/>
      <c r="D22" s="342"/>
      <c r="E22" s="342"/>
      <c r="F22" s="343"/>
      <c r="G22" s="344"/>
      <c r="H22" s="342"/>
      <c r="I22" s="342"/>
      <c r="J22" s="342"/>
      <c r="K22" s="344"/>
      <c r="L22" s="345"/>
      <c r="M22" s="3"/>
      <c r="N22" s="3"/>
      <c r="O22" s="3"/>
      <c r="P22" s="3"/>
      <c r="Q22" s="3"/>
      <c r="R22" s="3"/>
      <c r="S22" s="3"/>
      <c r="T22" s="3"/>
      <c r="U22" s="3"/>
      <c r="V22" s="3"/>
      <c r="W22" s="3"/>
      <c r="X22" s="3"/>
      <c r="Y22" s="3"/>
      <c r="Z22" s="3"/>
    </row>
    <row r="23" spans="1:26" ht="14.25" customHeight="1" x14ac:dyDescent="0.25">
      <c r="A23" s="1042" t="s">
        <v>518</v>
      </c>
      <c r="B23" s="669"/>
      <c r="C23" s="669"/>
      <c r="D23" s="669"/>
      <c r="E23" s="669"/>
      <c r="F23" s="669"/>
      <c r="G23" s="669"/>
      <c r="H23" s="669"/>
      <c r="I23" s="669"/>
      <c r="J23" s="669"/>
      <c r="K23" s="669"/>
      <c r="L23" s="680"/>
      <c r="M23" s="3"/>
      <c r="N23" s="3"/>
      <c r="O23" s="3"/>
      <c r="P23" s="3"/>
      <c r="Q23" s="3"/>
      <c r="R23" s="3"/>
      <c r="S23" s="3"/>
      <c r="T23" s="3"/>
      <c r="U23" s="3"/>
      <c r="V23" s="3"/>
      <c r="W23" s="3"/>
      <c r="X23" s="3"/>
      <c r="Y23" s="3"/>
      <c r="Z23" s="3"/>
    </row>
    <row r="24" spans="1:26" ht="14.25" customHeight="1" x14ac:dyDescent="0.25">
      <c r="A24" s="1039" t="s">
        <v>519</v>
      </c>
      <c r="B24" s="670"/>
      <c r="C24" s="341"/>
      <c r="D24" s="342"/>
      <c r="E24" s="342"/>
      <c r="F24" s="343"/>
      <c r="G24" s="344"/>
      <c r="H24" s="342"/>
      <c r="I24" s="342"/>
      <c r="J24" s="342"/>
      <c r="K24" s="344"/>
      <c r="L24" s="345"/>
      <c r="M24" s="3"/>
      <c r="N24" s="3"/>
      <c r="O24" s="3"/>
      <c r="P24" s="3"/>
      <c r="Q24" s="3"/>
      <c r="R24" s="3"/>
      <c r="S24" s="3"/>
      <c r="T24" s="3"/>
      <c r="U24" s="3"/>
      <c r="V24" s="3"/>
      <c r="W24" s="3"/>
      <c r="X24" s="3"/>
      <c r="Y24" s="3"/>
      <c r="Z24" s="3"/>
    </row>
    <row r="25" spans="1:26" ht="14.25" customHeight="1" x14ac:dyDescent="0.25">
      <c r="A25" s="1039" t="s">
        <v>520</v>
      </c>
      <c r="B25" s="670"/>
      <c r="C25" s="341"/>
      <c r="D25" s="342"/>
      <c r="E25" s="342"/>
      <c r="F25" s="343"/>
      <c r="G25" s="344"/>
      <c r="H25" s="342"/>
      <c r="I25" s="342"/>
      <c r="J25" s="342"/>
      <c r="K25" s="344"/>
      <c r="L25" s="345"/>
      <c r="M25" s="3"/>
      <c r="N25" s="3"/>
      <c r="O25" s="3"/>
      <c r="P25" s="3"/>
      <c r="Q25" s="3"/>
      <c r="R25" s="3"/>
      <c r="S25" s="3"/>
      <c r="T25" s="3"/>
      <c r="U25" s="3"/>
      <c r="V25" s="3"/>
      <c r="W25" s="3"/>
      <c r="X25" s="3"/>
      <c r="Y25" s="3"/>
      <c r="Z25" s="3"/>
    </row>
    <row r="26" spans="1:26" ht="14.25" customHeight="1" x14ac:dyDescent="0.25">
      <c r="A26" s="1039" t="s">
        <v>521</v>
      </c>
      <c r="B26" s="670"/>
      <c r="C26" s="341"/>
      <c r="D26" s="346"/>
      <c r="E26" s="342"/>
      <c r="F26" s="343"/>
      <c r="G26" s="344"/>
      <c r="H26" s="342"/>
      <c r="I26" s="342"/>
      <c r="J26" s="342"/>
      <c r="K26" s="344"/>
      <c r="L26" s="345"/>
      <c r="M26" s="3"/>
      <c r="N26" s="3"/>
      <c r="O26" s="3"/>
      <c r="P26" s="3"/>
      <c r="Q26" s="3"/>
      <c r="R26" s="3"/>
      <c r="S26" s="3"/>
      <c r="T26" s="3"/>
      <c r="U26" s="3"/>
      <c r="V26" s="3"/>
      <c r="W26" s="3"/>
      <c r="X26" s="3"/>
      <c r="Y26" s="3"/>
      <c r="Z26" s="3"/>
    </row>
    <row r="27" spans="1:26" ht="14.25" customHeight="1" x14ac:dyDescent="0.25">
      <c r="A27" s="1039" t="s">
        <v>514</v>
      </c>
      <c r="B27" s="670"/>
      <c r="C27" s="341"/>
      <c r="D27" s="342"/>
      <c r="E27" s="342"/>
      <c r="F27" s="343"/>
      <c r="G27" s="344"/>
      <c r="H27" s="342"/>
      <c r="I27" s="342"/>
      <c r="J27" s="342"/>
      <c r="K27" s="344"/>
      <c r="L27" s="345"/>
      <c r="M27" s="3"/>
      <c r="N27" s="3"/>
      <c r="O27" s="3"/>
      <c r="P27" s="3"/>
      <c r="Q27" s="3"/>
      <c r="R27" s="3"/>
      <c r="S27" s="3"/>
      <c r="T27" s="3"/>
      <c r="U27" s="3"/>
      <c r="V27" s="3"/>
      <c r="W27" s="3"/>
      <c r="X27" s="3"/>
      <c r="Y27" s="3"/>
      <c r="Z27" s="3"/>
    </row>
    <row r="28" spans="1:26" ht="14.25" customHeight="1" x14ac:dyDescent="0.25">
      <c r="A28" s="1039" t="s">
        <v>516</v>
      </c>
      <c r="B28" s="670"/>
      <c r="C28" s="341"/>
      <c r="D28" s="342"/>
      <c r="E28" s="342"/>
      <c r="F28" s="343"/>
      <c r="G28" s="344"/>
      <c r="H28" s="342"/>
      <c r="I28" s="342"/>
      <c r="J28" s="342"/>
      <c r="K28" s="344"/>
      <c r="L28" s="345"/>
      <c r="M28" s="3"/>
      <c r="N28" s="3"/>
      <c r="O28" s="3"/>
      <c r="P28" s="3"/>
      <c r="Q28" s="3"/>
      <c r="R28" s="3"/>
      <c r="S28" s="3"/>
      <c r="T28" s="3"/>
      <c r="U28" s="3"/>
      <c r="V28" s="3"/>
      <c r="W28" s="3"/>
      <c r="X28" s="3"/>
      <c r="Y28" s="3"/>
      <c r="Z28" s="3"/>
    </row>
    <row r="29" spans="1:26" ht="14.25" customHeight="1" x14ac:dyDescent="0.25">
      <c r="A29" s="1046" t="s">
        <v>515</v>
      </c>
      <c r="B29" s="686"/>
      <c r="C29" s="347"/>
      <c r="D29" s="348"/>
      <c r="E29" s="348"/>
      <c r="F29" s="349"/>
      <c r="G29" s="350"/>
      <c r="H29" s="348"/>
      <c r="I29" s="348"/>
      <c r="J29" s="348"/>
      <c r="K29" s="350"/>
      <c r="L29" s="351"/>
      <c r="M29" s="3"/>
      <c r="N29" s="3"/>
      <c r="O29" s="3"/>
      <c r="P29" s="3"/>
      <c r="Q29" s="3"/>
      <c r="R29" s="3"/>
      <c r="S29" s="3"/>
      <c r="T29" s="3"/>
      <c r="U29" s="3"/>
      <c r="V29" s="3"/>
      <c r="W29" s="3"/>
      <c r="X29" s="3"/>
      <c r="Y29" s="3"/>
      <c r="Z29" s="3"/>
    </row>
    <row r="30" spans="1:26" ht="14.25" customHeight="1" x14ac:dyDescent="0.25">
      <c r="A30" s="1047" t="s">
        <v>522</v>
      </c>
      <c r="B30" s="672"/>
      <c r="C30" s="672"/>
      <c r="D30" s="672"/>
      <c r="E30" s="672"/>
      <c r="F30" s="672"/>
      <c r="G30" s="672"/>
      <c r="H30" s="672"/>
      <c r="I30" s="672"/>
      <c r="J30" s="672"/>
      <c r="K30" s="672"/>
      <c r="L30" s="673"/>
      <c r="M30" s="3"/>
      <c r="N30" s="3"/>
      <c r="O30" s="3"/>
      <c r="P30" s="3"/>
      <c r="Q30" s="3"/>
      <c r="R30" s="3"/>
      <c r="S30" s="3"/>
      <c r="T30" s="3"/>
      <c r="U30" s="3"/>
      <c r="V30" s="3"/>
      <c r="W30" s="3"/>
      <c r="X30" s="3"/>
      <c r="Y30" s="3"/>
      <c r="Z30" s="3"/>
    </row>
    <row r="31" spans="1:26" ht="14.25" customHeight="1" x14ac:dyDescent="0.25">
      <c r="A31" s="352"/>
      <c r="B31" s="353"/>
      <c r="C31" s="353"/>
      <c r="D31" s="353"/>
      <c r="E31" s="353"/>
      <c r="F31" s="353"/>
      <c r="G31" s="353"/>
      <c r="H31" s="353"/>
      <c r="I31" s="353"/>
      <c r="J31" s="353"/>
      <c r="K31" s="353"/>
      <c r="L31" s="354"/>
      <c r="M31" s="3"/>
      <c r="N31" s="3"/>
      <c r="O31" s="3"/>
      <c r="P31" s="3"/>
      <c r="Q31" s="3"/>
      <c r="R31" s="3"/>
      <c r="S31" s="3"/>
      <c r="T31" s="3"/>
      <c r="U31" s="3"/>
      <c r="V31" s="3"/>
      <c r="W31" s="3"/>
      <c r="X31" s="3"/>
      <c r="Y31" s="3"/>
      <c r="Z31" s="3"/>
    </row>
    <row r="32" spans="1:26" ht="14.25" customHeight="1" x14ac:dyDescent="0.25">
      <c r="A32" s="355"/>
      <c r="B32" s="355"/>
      <c r="C32" s="355"/>
      <c r="D32" s="104"/>
      <c r="E32" s="104"/>
      <c r="F32" s="1048" t="s">
        <v>490</v>
      </c>
      <c r="G32" s="703"/>
      <c r="H32" s="703"/>
      <c r="I32" s="703"/>
      <c r="J32" s="703"/>
      <c r="K32" s="703"/>
      <c r="L32" s="948"/>
      <c r="M32" s="3"/>
      <c r="N32" s="3"/>
      <c r="O32" s="3"/>
      <c r="P32" s="3"/>
      <c r="Q32" s="3"/>
      <c r="R32" s="3"/>
      <c r="S32" s="3"/>
      <c r="T32" s="3"/>
      <c r="U32" s="3"/>
      <c r="V32" s="3"/>
      <c r="W32" s="3"/>
      <c r="X32" s="3"/>
      <c r="Y32" s="3"/>
      <c r="Z32" s="3"/>
    </row>
    <row r="33" spans="1:26" ht="14.25" customHeight="1" x14ac:dyDescent="0.25">
      <c r="A33" s="104"/>
      <c r="B33" s="104"/>
      <c r="C33" s="104"/>
      <c r="D33" s="104"/>
      <c r="E33" s="104"/>
      <c r="F33" s="104"/>
      <c r="G33" s="104"/>
      <c r="H33" s="104"/>
      <c r="I33" s="104"/>
      <c r="J33" s="104"/>
      <c r="K33" s="104"/>
      <c r="L33" s="104"/>
      <c r="M33" s="3"/>
      <c r="N33" s="3"/>
      <c r="O33" s="3"/>
      <c r="P33" s="3"/>
      <c r="Q33" s="3"/>
      <c r="R33" s="3"/>
      <c r="S33" s="3"/>
      <c r="T33" s="3"/>
      <c r="U33" s="3"/>
      <c r="V33" s="3"/>
      <c r="W33" s="3"/>
      <c r="X33" s="3"/>
      <c r="Y33" s="3"/>
      <c r="Z33" s="3"/>
    </row>
    <row r="34" spans="1:26" ht="14.25" customHeight="1" x14ac:dyDescent="0.25">
      <c r="A34" s="104"/>
      <c r="B34" s="990" t="s">
        <v>491</v>
      </c>
      <c r="C34" s="787"/>
      <c r="D34" s="991" t="s">
        <v>492</v>
      </c>
      <c r="E34" s="786"/>
      <c r="F34" s="787"/>
      <c r="G34" s="991" t="s">
        <v>493</v>
      </c>
      <c r="H34" s="786"/>
      <c r="I34" s="787"/>
      <c r="J34" s="991" t="s">
        <v>494</v>
      </c>
      <c r="K34" s="942"/>
      <c r="L34" s="104"/>
      <c r="M34" s="3"/>
      <c r="N34" s="3"/>
      <c r="O34" s="3"/>
      <c r="P34" s="3"/>
      <c r="Q34" s="3"/>
      <c r="R34" s="3"/>
      <c r="S34" s="3"/>
      <c r="T34" s="3"/>
      <c r="U34" s="3"/>
      <c r="V34" s="3"/>
      <c r="W34" s="3"/>
      <c r="X34" s="3"/>
      <c r="Y34" s="3"/>
      <c r="Z34" s="3"/>
    </row>
    <row r="35" spans="1:26" ht="14.25" customHeight="1" x14ac:dyDescent="0.25">
      <c r="A35" s="104"/>
      <c r="B35" s="1045"/>
      <c r="C35" s="950"/>
      <c r="D35" s="1043"/>
      <c r="E35" s="870"/>
      <c r="F35" s="950"/>
      <c r="G35" s="1043"/>
      <c r="H35" s="870"/>
      <c r="I35" s="950"/>
      <c r="J35" s="1044"/>
      <c r="K35" s="871"/>
      <c r="L35" s="104"/>
      <c r="M35" s="3"/>
      <c r="N35" s="3"/>
      <c r="O35" s="3"/>
      <c r="P35" s="3"/>
      <c r="Q35" s="3"/>
      <c r="R35" s="3"/>
      <c r="S35" s="3"/>
      <c r="T35" s="3"/>
      <c r="U35" s="3"/>
      <c r="V35" s="3"/>
      <c r="W35" s="3"/>
      <c r="X35" s="3"/>
      <c r="Y35" s="3"/>
      <c r="Z35" s="3"/>
    </row>
    <row r="36" spans="1:26" ht="14.25" customHeight="1" x14ac:dyDescent="0.25">
      <c r="A36" s="356"/>
      <c r="B36" s="356"/>
      <c r="C36" s="357"/>
      <c r="D36" s="358"/>
      <c r="E36" s="358"/>
      <c r="F36" s="359"/>
      <c r="G36" s="356"/>
      <c r="H36" s="360"/>
      <c r="I36" s="356"/>
      <c r="J36" s="356"/>
      <c r="K36" s="356"/>
      <c r="L36" s="359"/>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1">
    <mergeCell ref="G35:I35"/>
    <mergeCell ref="J35:K35"/>
    <mergeCell ref="A24:B24"/>
    <mergeCell ref="A25:B25"/>
    <mergeCell ref="A26:B26"/>
    <mergeCell ref="B35:C35"/>
    <mergeCell ref="D35:F35"/>
    <mergeCell ref="G34:I34"/>
    <mergeCell ref="J34:K34"/>
    <mergeCell ref="A27:B27"/>
    <mergeCell ref="A28:B28"/>
    <mergeCell ref="A29:B29"/>
    <mergeCell ref="A30:L30"/>
    <mergeCell ref="F32:L32"/>
    <mergeCell ref="B34:C34"/>
    <mergeCell ref="D34:F34"/>
    <mergeCell ref="A19:B19"/>
    <mergeCell ref="A20:B20"/>
    <mergeCell ref="A21:B21"/>
    <mergeCell ref="A22:B22"/>
    <mergeCell ref="A23:L23"/>
    <mergeCell ref="A14:L14"/>
    <mergeCell ref="A15:B15"/>
    <mergeCell ref="A16:B16"/>
    <mergeCell ref="A17:B17"/>
    <mergeCell ref="A18:B18"/>
    <mergeCell ref="A8:L8"/>
    <mergeCell ref="A9:L9"/>
    <mergeCell ref="H12:J12"/>
    <mergeCell ref="K12:K13"/>
    <mergeCell ref="A10:L10"/>
    <mergeCell ref="A11:L11"/>
    <mergeCell ref="C12:C13"/>
    <mergeCell ref="D12:E12"/>
    <mergeCell ref="F12:F13"/>
    <mergeCell ref="G12:G13"/>
    <mergeCell ref="L12:L13"/>
    <mergeCell ref="A12:B13"/>
    <mergeCell ref="A5:C5"/>
    <mergeCell ref="K5:L5"/>
    <mergeCell ref="D5:G5"/>
    <mergeCell ref="H5:J5"/>
    <mergeCell ref="B6:G6"/>
    <mergeCell ref="H6:J6"/>
    <mergeCell ref="K6:L6"/>
    <mergeCell ref="A1:L1"/>
    <mergeCell ref="A2:B2"/>
    <mergeCell ref="C2:G2"/>
    <mergeCell ref="I2:L2"/>
    <mergeCell ref="C3:G3"/>
    <mergeCell ref="I3:L3"/>
  </mergeCells>
  <printOptions horizontalCentered="1"/>
  <pageMargins left="0.25" right="0.25" top="0.75" bottom="0.75" header="0" footer="0"/>
  <pageSetup orientation="landscape" r:id="rId1"/>
  <headerFooter>
    <oddHeader>&amp;CPrint Notes - Paint and Coating</oddHeader>
    <oddFooter>&amp;L 1AF0003 &amp;A&amp;CFF0000Printed Copy Uncontrolled.   
&amp;RRev &amp;D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Z1000"/>
  <sheetViews>
    <sheetView showGridLines="0" zoomScaleNormal="100" workbookViewId="0">
      <selection activeCell="H26" sqref="H26:N29"/>
    </sheetView>
  </sheetViews>
  <sheetFormatPr defaultColWidth="12.625" defaultRowHeight="15" customHeight="1" x14ac:dyDescent="0.2"/>
  <cols>
    <col min="1" max="3" width="9.625" customWidth="1"/>
    <col min="4" max="9" width="8" customWidth="1"/>
    <col min="10" max="10" width="7.5" customWidth="1"/>
    <col min="11" max="26" width="8" customWidth="1"/>
  </cols>
  <sheetData>
    <row r="1" spans="1:26" x14ac:dyDescent="0.25">
      <c r="A1" s="1074" t="s">
        <v>523</v>
      </c>
      <c r="B1" s="653"/>
      <c r="C1" s="653"/>
      <c r="D1" s="653"/>
      <c r="E1" s="653"/>
      <c r="F1" s="653"/>
      <c r="G1" s="653"/>
      <c r="H1" s="653"/>
      <c r="I1" s="653"/>
      <c r="J1" s="653"/>
      <c r="K1" s="653"/>
      <c r="L1" s="653"/>
      <c r="M1" s="653"/>
      <c r="N1" s="653"/>
      <c r="O1" s="653"/>
      <c r="P1" s="653"/>
      <c r="Q1" s="653"/>
      <c r="R1" s="653"/>
      <c r="S1" s="653"/>
      <c r="T1" s="653"/>
      <c r="U1" s="653"/>
      <c r="V1" s="653"/>
      <c r="W1" s="3"/>
      <c r="X1" s="3"/>
      <c r="Y1" s="3"/>
      <c r="Z1" s="3"/>
    </row>
    <row r="2" spans="1:26" x14ac:dyDescent="0.25">
      <c r="A2" s="147" t="s">
        <v>59</v>
      </c>
      <c r="B2" s="361"/>
      <c r="C2" s="361"/>
      <c r="D2" s="361"/>
      <c r="E2" s="361"/>
      <c r="F2" s="361"/>
      <c r="G2" s="362" t="s">
        <v>524</v>
      </c>
      <c r="H2" s="361"/>
      <c r="I2" s="361"/>
      <c r="J2" s="361"/>
      <c r="K2" s="361"/>
      <c r="L2" s="361"/>
      <c r="M2" s="361"/>
      <c r="N2" s="363"/>
      <c r="O2" s="362" t="s">
        <v>525</v>
      </c>
      <c r="P2" s="361"/>
      <c r="Q2" s="361"/>
      <c r="R2" s="361"/>
      <c r="S2" s="361"/>
      <c r="T2" s="361"/>
      <c r="U2" s="361"/>
      <c r="V2" s="364"/>
      <c r="W2" s="3"/>
      <c r="X2" s="3"/>
      <c r="Y2" s="3"/>
      <c r="Z2" s="3"/>
    </row>
    <row r="3" spans="1:26" x14ac:dyDescent="0.25">
      <c r="A3" s="1075" t="str">
        <f>IF(ISBLANK(Information!D19),"",Information!D19)</f>
        <v/>
      </c>
      <c r="B3" s="870"/>
      <c r="C3" s="870"/>
      <c r="D3" s="870"/>
      <c r="E3" s="870"/>
      <c r="F3" s="950"/>
      <c r="G3" s="872" t="str">
        <f>IF(ISBLANK(Information!D21),"",Information!D21)</f>
        <v/>
      </c>
      <c r="H3" s="870"/>
      <c r="I3" s="870"/>
      <c r="J3" s="870"/>
      <c r="K3" s="870"/>
      <c r="L3" s="870"/>
      <c r="M3" s="870"/>
      <c r="N3" s="871"/>
      <c r="O3" s="1076" t="str">
        <f>IF(ISBLANK(Information!D36),"",Information!D36)</f>
        <v/>
      </c>
      <c r="P3" s="870"/>
      <c r="Q3" s="870"/>
      <c r="R3" s="870"/>
      <c r="S3" s="870"/>
      <c r="T3" s="870"/>
      <c r="U3" s="870"/>
      <c r="V3" s="874"/>
      <c r="W3" s="3"/>
      <c r="X3" s="3"/>
      <c r="Y3" s="3"/>
      <c r="Z3" s="3"/>
    </row>
    <row r="4" spans="1:26" x14ac:dyDescent="0.25">
      <c r="A4" s="150" t="s">
        <v>61</v>
      </c>
      <c r="B4" s="365"/>
      <c r="C4" s="365"/>
      <c r="D4" s="365"/>
      <c r="E4" s="365"/>
      <c r="F4" s="366"/>
      <c r="G4" s="153" t="s">
        <v>526</v>
      </c>
      <c r="H4" s="365"/>
      <c r="I4" s="365"/>
      <c r="J4" s="365"/>
      <c r="K4" s="366"/>
      <c r="L4" s="153" t="s">
        <v>527</v>
      </c>
      <c r="M4" s="365"/>
      <c r="N4" s="365"/>
      <c r="O4" s="367"/>
      <c r="P4" s="366"/>
      <c r="Q4" s="153" t="s">
        <v>494</v>
      </c>
      <c r="R4" s="365"/>
      <c r="S4" s="365"/>
      <c r="T4" s="365"/>
      <c r="U4" s="365"/>
      <c r="V4" s="368"/>
      <c r="W4" s="3"/>
      <c r="X4" s="3"/>
      <c r="Y4" s="3"/>
      <c r="Z4" s="3"/>
    </row>
    <row r="5" spans="1:26" x14ac:dyDescent="0.25">
      <c r="A5" s="869" t="str">
        <f>IF(ISBLANK(Information!D18),"",Information!D18)</f>
        <v/>
      </c>
      <c r="B5" s="870"/>
      <c r="C5" s="870"/>
      <c r="D5" s="870"/>
      <c r="E5" s="870"/>
      <c r="F5" s="871"/>
      <c r="G5" s="872" t="str">
        <f>IF(ISBLANK(Information!D37),"",Information!D37)</f>
        <v/>
      </c>
      <c r="H5" s="870"/>
      <c r="I5" s="870"/>
      <c r="J5" s="870"/>
      <c r="K5" s="871"/>
      <c r="L5" s="872" t="str">
        <f>IF(ISBLANK(Information!D22),"",Information!D22)</f>
        <v/>
      </c>
      <c r="M5" s="870"/>
      <c r="N5" s="870"/>
      <c r="O5" s="870"/>
      <c r="P5" s="871"/>
      <c r="Q5" s="1076"/>
      <c r="R5" s="870"/>
      <c r="S5" s="870"/>
      <c r="T5" s="870"/>
      <c r="U5" s="870"/>
      <c r="V5" s="874"/>
      <c r="W5" s="3"/>
      <c r="X5" s="3"/>
      <c r="Y5" s="3"/>
      <c r="Z5" s="3"/>
    </row>
    <row r="6" spans="1:26" ht="17.25" customHeight="1" x14ac:dyDescent="0.25">
      <c r="A6" s="150" t="s">
        <v>528</v>
      </c>
      <c r="B6" s="365"/>
      <c r="C6" s="365"/>
      <c r="D6" s="365"/>
      <c r="E6" s="365"/>
      <c r="F6" s="365"/>
      <c r="G6" s="365"/>
      <c r="H6" s="366"/>
      <c r="I6" s="153" t="s">
        <v>529</v>
      </c>
      <c r="J6" s="365"/>
      <c r="K6" s="365"/>
      <c r="L6" s="365"/>
      <c r="M6" s="366"/>
      <c r="N6" s="1077" t="s">
        <v>530</v>
      </c>
      <c r="O6" s="786"/>
      <c r="P6" s="786"/>
      <c r="Q6" s="942"/>
      <c r="R6" s="153"/>
      <c r="S6" s="365"/>
      <c r="T6" s="365"/>
      <c r="U6" s="365"/>
      <c r="V6" s="368"/>
      <c r="W6" s="3"/>
      <c r="X6" s="3"/>
      <c r="Y6" s="3"/>
      <c r="Z6" s="3"/>
    </row>
    <row r="7" spans="1:26" x14ac:dyDescent="0.25">
      <c r="A7" s="869" t="str">
        <f>IF(ISBLANK(Information!D2),"",Information!D2)</f>
        <v/>
      </c>
      <c r="B7" s="870"/>
      <c r="C7" s="870"/>
      <c r="D7" s="870"/>
      <c r="E7" s="870"/>
      <c r="F7" s="870"/>
      <c r="G7" s="870"/>
      <c r="H7" s="871"/>
      <c r="I7" s="872" t="str">
        <f>IF(ISBLANK(Information!D5),"",_xludf.CONCAT(IF(ISBLANK(Information!D5),"",Information!D5),", ",IF(ISBLANK(Information!D6),"",Information!D6)))</f>
        <v/>
      </c>
      <c r="J7" s="870"/>
      <c r="K7" s="870"/>
      <c r="L7" s="870"/>
      <c r="M7" s="871"/>
      <c r="N7" s="872" t="str">
        <f>IF(ISBLANK(Information!D3),"",Information!D3)</f>
        <v/>
      </c>
      <c r="O7" s="870"/>
      <c r="P7" s="870"/>
      <c r="Q7" s="871"/>
      <c r="R7" s="369"/>
      <c r="S7" s="370"/>
      <c r="T7" s="371"/>
      <c r="U7" s="371"/>
      <c r="V7" s="372"/>
      <c r="W7" s="3"/>
      <c r="X7" s="3"/>
      <c r="Y7" s="3"/>
      <c r="Z7" s="3"/>
    </row>
    <row r="8" spans="1:26" ht="15.75" customHeight="1" x14ac:dyDescent="0.25">
      <c r="A8" s="150" t="s">
        <v>531</v>
      </c>
      <c r="B8" s="365"/>
      <c r="C8" s="365"/>
      <c r="D8" s="151" t="s">
        <v>532</v>
      </c>
      <c r="E8" s="365"/>
      <c r="F8" s="365"/>
      <c r="G8" s="365"/>
      <c r="H8" s="365"/>
      <c r="I8" s="151" t="s">
        <v>533</v>
      </c>
      <c r="J8" s="365"/>
      <c r="K8" s="365"/>
      <c r="L8" s="365"/>
      <c r="M8" s="365"/>
      <c r="N8" s="365"/>
      <c r="O8" s="151" t="s">
        <v>534</v>
      </c>
      <c r="P8" s="365"/>
      <c r="Q8" s="365"/>
      <c r="R8" s="373" t="s">
        <v>535</v>
      </c>
      <c r="S8" s="1078"/>
      <c r="T8" s="774"/>
      <c r="U8" s="774"/>
      <c r="V8" s="903"/>
      <c r="W8" s="3"/>
      <c r="X8" s="3"/>
      <c r="Y8" s="3"/>
      <c r="Z8" s="3"/>
    </row>
    <row r="9" spans="1:26" x14ac:dyDescent="0.25">
      <c r="A9" s="374" t="s">
        <v>536</v>
      </c>
      <c r="B9" s="375"/>
      <c r="C9" s="375"/>
      <c r="D9" s="376" t="s">
        <v>537</v>
      </c>
      <c r="E9" s="375"/>
      <c r="F9" s="375"/>
      <c r="G9" s="375"/>
      <c r="H9" s="375"/>
      <c r="I9" s="376" t="s">
        <v>538</v>
      </c>
      <c r="J9" s="375"/>
      <c r="K9" s="375"/>
      <c r="L9" s="375"/>
      <c r="M9" s="375"/>
      <c r="N9" s="375"/>
      <c r="O9" s="376" t="s">
        <v>539</v>
      </c>
      <c r="P9" s="375"/>
      <c r="Q9" s="375"/>
      <c r="R9" s="375"/>
      <c r="S9" s="1079"/>
      <c r="T9" s="697"/>
      <c r="U9" s="697"/>
      <c r="V9" s="698"/>
      <c r="W9" s="3"/>
      <c r="X9" s="3"/>
      <c r="Y9" s="3"/>
      <c r="Z9" s="3"/>
    </row>
    <row r="10" spans="1:26" ht="18" customHeight="1" x14ac:dyDescent="0.25">
      <c r="A10" s="377"/>
      <c r="B10" s="375"/>
      <c r="C10" s="375"/>
      <c r="D10" s="375"/>
      <c r="E10" s="375"/>
      <c r="F10" s="375"/>
      <c r="G10" s="375"/>
      <c r="H10" s="375"/>
      <c r="I10" s="375"/>
      <c r="J10" s="375"/>
      <c r="K10" s="378" t="s">
        <v>540</v>
      </c>
      <c r="L10" s="375"/>
      <c r="M10" s="375"/>
      <c r="N10" s="375"/>
      <c r="O10" s="375"/>
      <c r="P10" s="375"/>
      <c r="Q10" s="375"/>
      <c r="R10" s="375"/>
      <c r="S10" s="375"/>
      <c r="T10" s="375"/>
      <c r="U10" s="375"/>
      <c r="V10" s="379"/>
      <c r="W10" s="3"/>
      <c r="X10" s="3"/>
      <c r="Y10" s="3"/>
      <c r="Z10" s="3"/>
    </row>
    <row r="11" spans="1:26" ht="15" customHeight="1" x14ac:dyDescent="0.25">
      <c r="A11" s="1069" t="s">
        <v>541</v>
      </c>
      <c r="B11" s="692"/>
      <c r="C11" s="740"/>
      <c r="D11" s="1054" t="s">
        <v>542</v>
      </c>
      <c r="E11" s="673"/>
      <c r="F11" s="1054" t="s">
        <v>543</v>
      </c>
      <c r="G11" s="673"/>
      <c r="H11" s="380"/>
      <c r="I11" s="381"/>
      <c r="J11" s="381"/>
      <c r="K11" s="381"/>
      <c r="L11" s="1064" t="s">
        <v>544</v>
      </c>
      <c r="M11" s="672"/>
      <c r="N11" s="672"/>
      <c r="O11" s="672"/>
      <c r="P11" s="672"/>
      <c r="Q11" s="672"/>
      <c r="R11" s="820"/>
      <c r="S11" s="381"/>
      <c r="T11" s="382"/>
      <c r="U11" s="382"/>
      <c r="V11" s="383"/>
      <c r="W11" s="3"/>
      <c r="X11" s="3"/>
      <c r="Y11" s="3"/>
      <c r="Z11" s="3"/>
    </row>
    <row r="12" spans="1:26" x14ac:dyDescent="0.25">
      <c r="A12" s="1070" t="s">
        <v>545</v>
      </c>
      <c r="B12" s="664"/>
      <c r="C12" s="667"/>
      <c r="D12" s="1071"/>
      <c r="E12" s="665"/>
      <c r="F12" s="1056"/>
      <c r="G12" s="667"/>
      <c r="H12" s="1065" t="s">
        <v>546</v>
      </c>
      <c r="I12" s="675"/>
      <c r="J12" s="675"/>
      <c r="K12" s="675"/>
      <c r="L12" s="675"/>
      <c r="M12" s="675"/>
      <c r="N12" s="675"/>
      <c r="O12" s="675"/>
      <c r="P12" s="675"/>
      <c r="Q12" s="675"/>
      <c r="R12" s="675"/>
      <c r="S12" s="675"/>
      <c r="T12" s="675"/>
      <c r="U12" s="675"/>
      <c r="V12" s="678"/>
      <c r="W12" s="3"/>
      <c r="X12" s="3"/>
      <c r="Y12" s="3"/>
      <c r="Z12" s="3"/>
    </row>
    <row r="13" spans="1:26" x14ac:dyDescent="0.25">
      <c r="A13" s="1073" t="s">
        <v>547</v>
      </c>
      <c r="B13" s="669"/>
      <c r="C13" s="680"/>
      <c r="D13" s="1072"/>
      <c r="E13" s="670"/>
      <c r="F13" s="879"/>
      <c r="G13" s="680"/>
      <c r="H13" s="753"/>
      <c r="I13" s="653"/>
      <c r="J13" s="653"/>
      <c r="K13" s="653"/>
      <c r="L13" s="653"/>
      <c r="M13" s="653"/>
      <c r="N13" s="653"/>
      <c r="O13" s="653"/>
      <c r="P13" s="653"/>
      <c r="Q13" s="653"/>
      <c r="R13" s="653"/>
      <c r="S13" s="653"/>
      <c r="T13" s="653"/>
      <c r="U13" s="653"/>
      <c r="V13" s="696"/>
      <c r="W13" s="3"/>
      <c r="X13" s="3"/>
      <c r="Y13" s="3"/>
      <c r="Z13" s="3"/>
    </row>
    <row r="14" spans="1:26" x14ac:dyDescent="0.25">
      <c r="A14" s="1073" t="s">
        <v>548</v>
      </c>
      <c r="B14" s="669"/>
      <c r="C14" s="680"/>
      <c r="D14" s="1072"/>
      <c r="E14" s="670"/>
      <c r="F14" s="879"/>
      <c r="G14" s="680"/>
      <c r="H14" s="753"/>
      <c r="I14" s="653"/>
      <c r="J14" s="653"/>
      <c r="K14" s="653"/>
      <c r="L14" s="653"/>
      <c r="M14" s="653"/>
      <c r="N14" s="653"/>
      <c r="O14" s="653"/>
      <c r="P14" s="653"/>
      <c r="Q14" s="653"/>
      <c r="R14" s="653"/>
      <c r="S14" s="653"/>
      <c r="T14" s="653"/>
      <c r="U14" s="653"/>
      <c r="V14" s="696"/>
      <c r="W14" s="3"/>
      <c r="X14" s="3"/>
      <c r="Y14" s="3"/>
      <c r="Z14" s="3"/>
    </row>
    <row r="15" spans="1:26" x14ac:dyDescent="0.25">
      <c r="A15" s="1051" t="s">
        <v>549</v>
      </c>
      <c r="B15" s="669"/>
      <c r="C15" s="680"/>
      <c r="D15" s="1049"/>
      <c r="E15" s="670"/>
      <c r="F15" s="1050"/>
      <c r="G15" s="680"/>
      <c r="H15" s="753"/>
      <c r="I15" s="653"/>
      <c r="J15" s="653"/>
      <c r="K15" s="653"/>
      <c r="L15" s="653"/>
      <c r="M15" s="653"/>
      <c r="N15" s="653"/>
      <c r="O15" s="653"/>
      <c r="P15" s="653"/>
      <c r="Q15" s="653"/>
      <c r="R15" s="653"/>
      <c r="S15" s="653"/>
      <c r="T15" s="653"/>
      <c r="U15" s="653"/>
      <c r="V15" s="696"/>
      <c r="W15" s="3"/>
      <c r="X15" s="3"/>
      <c r="Y15" s="3"/>
      <c r="Z15" s="3"/>
    </row>
    <row r="16" spans="1:26" x14ac:dyDescent="0.25">
      <c r="A16" s="1051" t="s">
        <v>550</v>
      </c>
      <c r="B16" s="669"/>
      <c r="C16" s="680"/>
      <c r="D16" s="1049"/>
      <c r="E16" s="670"/>
      <c r="F16" s="1050"/>
      <c r="G16" s="680"/>
      <c r="H16" s="753"/>
      <c r="I16" s="653"/>
      <c r="J16" s="653"/>
      <c r="K16" s="653"/>
      <c r="L16" s="653"/>
      <c r="M16" s="653"/>
      <c r="N16" s="653"/>
      <c r="O16" s="653"/>
      <c r="P16" s="653"/>
      <c r="Q16" s="653"/>
      <c r="R16" s="653"/>
      <c r="S16" s="653"/>
      <c r="T16" s="653"/>
      <c r="U16" s="653"/>
      <c r="V16" s="696"/>
      <c r="W16" s="3"/>
      <c r="X16" s="3"/>
      <c r="Y16" s="3"/>
      <c r="Z16" s="3"/>
    </row>
    <row r="17" spans="1:26" x14ac:dyDescent="0.25">
      <c r="A17" s="1051" t="s">
        <v>551</v>
      </c>
      <c r="B17" s="669"/>
      <c r="C17" s="680"/>
      <c r="D17" s="1049"/>
      <c r="E17" s="670"/>
      <c r="F17" s="1050"/>
      <c r="G17" s="680"/>
      <c r="H17" s="753"/>
      <c r="I17" s="653"/>
      <c r="J17" s="653"/>
      <c r="K17" s="653"/>
      <c r="L17" s="653"/>
      <c r="M17" s="653"/>
      <c r="N17" s="653"/>
      <c r="O17" s="653"/>
      <c r="P17" s="653"/>
      <c r="Q17" s="653"/>
      <c r="R17" s="653"/>
      <c r="S17" s="653"/>
      <c r="T17" s="653"/>
      <c r="U17" s="653"/>
      <c r="V17" s="696"/>
      <c r="W17" s="3"/>
      <c r="X17" s="3"/>
      <c r="Y17" s="3"/>
      <c r="Z17" s="3"/>
    </row>
    <row r="18" spans="1:26" x14ac:dyDescent="0.25">
      <c r="A18" s="1051" t="s">
        <v>552</v>
      </c>
      <c r="B18" s="669"/>
      <c r="C18" s="680"/>
      <c r="D18" s="1049"/>
      <c r="E18" s="670"/>
      <c r="F18" s="1050"/>
      <c r="G18" s="680"/>
      <c r="H18" s="753"/>
      <c r="I18" s="653"/>
      <c r="J18" s="653"/>
      <c r="K18" s="653"/>
      <c r="L18" s="653"/>
      <c r="M18" s="653"/>
      <c r="N18" s="653"/>
      <c r="O18" s="653"/>
      <c r="P18" s="653"/>
      <c r="Q18" s="653"/>
      <c r="R18" s="653"/>
      <c r="S18" s="653"/>
      <c r="T18" s="653"/>
      <c r="U18" s="653"/>
      <c r="V18" s="696"/>
      <c r="W18" s="3"/>
      <c r="X18" s="3"/>
      <c r="Y18" s="3"/>
      <c r="Z18" s="3"/>
    </row>
    <row r="19" spans="1:26" x14ac:dyDescent="0.25">
      <c r="A19" s="1051" t="s">
        <v>553</v>
      </c>
      <c r="B19" s="669"/>
      <c r="C19" s="680"/>
      <c r="D19" s="1049"/>
      <c r="E19" s="670"/>
      <c r="F19" s="1050"/>
      <c r="G19" s="680"/>
      <c r="H19" s="753"/>
      <c r="I19" s="653"/>
      <c r="J19" s="653"/>
      <c r="K19" s="653"/>
      <c r="L19" s="653"/>
      <c r="M19" s="653"/>
      <c r="N19" s="653"/>
      <c r="O19" s="653"/>
      <c r="P19" s="653"/>
      <c r="Q19" s="653"/>
      <c r="R19" s="653"/>
      <c r="S19" s="653"/>
      <c r="T19" s="653"/>
      <c r="U19" s="653"/>
      <c r="V19" s="696"/>
      <c r="W19" s="3"/>
      <c r="X19" s="3"/>
      <c r="Y19" s="3"/>
      <c r="Z19" s="3"/>
    </row>
    <row r="20" spans="1:26" x14ac:dyDescent="0.25">
      <c r="A20" s="1051" t="s">
        <v>554</v>
      </c>
      <c r="B20" s="669"/>
      <c r="C20" s="680"/>
      <c r="D20" s="1049"/>
      <c r="E20" s="670"/>
      <c r="F20" s="1050"/>
      <c r="G20" s="680"/>
      <c r="H20" s="753"/>
      <c r="I20" s="653"/>
      <c r="J20" s="653"/>
      <c r="K20" s="653"/>
      <c r="L20" s="653"/>
      <c r="M20" s="653"/>
      <c r="N20" s="653"/>
      <c r="O20" s="653"/>
      <c r="P20" s="653"/>
      <c r="Q20" s="653"/>
      <c r="R20" s="653"/>
      <c r="S20" s="653"/>
      <c r="T20" s="653"/>
      <c r="U20" s="653"/>
      <c r="V20" s="696"/>
      <c r="W20" s="3"/>
      <c r="X20" s="3"/>
      <c r="Y20" s="3"/>
      <c r="Z20" s="3"/>
    </row>
    <row r="21" spans="1:26" ht="15.75" customHeight="1" x14ac:dyDescent="0.25">
      <c r="A21" s="1051" t="s">
        <v>555</v>
      </c>
      <c r="B21" s="669"/>
      <c r="C21" s="680"/>
      <c r="D21" s="1049"/>
      <c r="E21" s="670"/>
      <c r="F21" s="1050"/>
      <c r="G21" s="680"/>
      <c r="H21" s="753"/>
      <c r="I21" s="653"/>
      <c r="J21" s="653"/>
      <c r="K21" s="653"/>
      <c r="L21" s="653"/>
      <c r="M21" s="653"/>
      <c r="N21" s="653"/>
      <c r="O21" s="653"/>
      <c r="P21" s="653"/>
      <c r="Q21" s="653"/>
      <c r="R21" s="653"/>
      <c r="S21" s="653"/>
      <c r="T21" s="653"/>
      <c r="U21" s="653"/>
      <c r="V21" s="696"/>
      <c r="W21" s="3"/>
      <c r="X21" s="3"/>
      <c r="Y21" s="3"/>
      <c r="Z21" s="3"/>
    </row>
    <row r="22" spans="1:26" ht="15.75" customHeight="1" x14ac:dyDescent="0.25">
      <c r="A22" s="1067" t="s">
        <v>556</v>
      </c>
      <c r="B22" s="682"/>
      <c r="C22" s="683"/>
      <c r="D22" s="1068"/>
      <c r="E22" s="686"/>
      <c r="F22" s="1030"/>
      <c r="G22" s="683"/>
      <c r="H22" s="754"/>
      <c r="I22" s="697"/>
      <c r="J22" s="697"/>
      <c r="K22" s="697"/>
      <c r="L22" s="697"/>
      <c r="M22" s="697"/>
      <c r="N22" s="697"/>
      <c r="O22" s="697"/>
      <c r="P22" s="697"/>
      <c r="Q22" s="697"/>
      <c r="R22" s="697"/>
      <c r="S22" s="697"/>
      <c r="T22" s="697"/>
      <c r="U22" s="697"/>
      <c r="V22" s="698"/>
      <c r="W22" s="3"/>
      <c r="X22" s="3"/>
      <c r="Y22" s="3"/>
      <c r="Z22" s="3"/>
    </row>
    <row r="23" spans="1:26" ht="15.75" customHeight="1" x14ac:dyDescent="0.25">
      <c r="A23" s="384"/>
      <c r="B23" s="258"/>
      <c r="C23" s="258"/>
      <c r="D23" s="258"/>
      <c r="E23" s="258"/>
      <c r="F23" s="258"/>
      <c r="G23" s="258"/>
      <c r="H23" s="258"/>
      <c r="I23" s="258"/>
      <c r="J23" s="258"/>
      <c r="K23" s="385" t="s">
        <v>557</v>
      </c>
      <c r="L23" s="258"/>
      <c r="M23" s="258"/>
      <c r="N23" s="258"/>
      <c r="O23" s="258"/>
      <c r="P23" s="258"/>
      <c r="Q23" s="258"/>
      <c r="R23" s="258"/>
      <c r="S23" s="258"/>
      <c r="T23" s="258"/>
      <c r="U23" s="258"/>
      <c r="V23" s="386"/>
      <c r="W23" s="3"/>
      <c r="X23" s="3"/>
      <c r="Y23" s="3"/>
      <c r="Z23" s="3"/>
    </row>
    <row r="24" spans="1:26" ht="15.75" customHeight="1" x14ac:dyDescent="0.25">
      <c r="A24" s="1054" t="s">
        <v>558</v>
      </c>
      <c r="B24" s="820"/>
      <c r="C24" s="1054" t="s">
        <v>559</v>
      </c>
      <c r="D24" s="672"/>
      <c r="E24" s="820"/>
      <c r="F24" s="1054" t="s">
        <v>560</v>
      </c>
      <c r="G24" s="673"/>
      <c r="H24" s="387"/>
      <c r="I24" s="387"/>
      <c r="J24" s="387"/>
      <c r="K24" s="387"/>
      <c r="L24" s="387"/>
      <c r="M24" s="1064" t="s">
        <v>544</v>
      </c>
      <c r="N24" s="672"/>
      <c r="O24" s="672"/>
      <c r="P24" s="672"/>
      <c r="Q24" s="672"/>
      <c r="R24" s="820"/>
      <c r="S24" s="361"/>
      <c r="T24" s="361"/>
      <c r="U24" s="361"/>
      <c r="V24" s="364"/>
      <c r="W24" s="3"/>
      <c r="X24" s="3"/>
      <c r="Y24" s="3"/>
      <c r="Z24" s="3"/>
    </row>
    <row r="25" spans="1:26" ht="15.75" customHeight="1" x14ac:dyDescent="0.25">
      <c r="A25" s="1055"/>
      <c r="B25" s="1027"/>
      <c r="C25" s="1056"/>
      <c r="D25" s="664"/>
      <c r="E25" s="665"/>
      <c r="F25" s="1056"/>
      <c r="G25" s="1027"/>
      <c r="H25" s="388"/>
      <c r="I25" s="361"/>
      <c r="J25" s="389"/>
      <c r="K25" s="389"/>
      <c r="L25" s="389"/>
      <c r="M25" s="389"/>
      <c r="N25" s="389"/>
      <c r="O25" s="361"/>
      <c r="P25" s="361"/>
      <c r="Q25" s="361"/>
      <c r="R25" s="361"/>
      <c r="S25" s="361"/>
      <c r="T25" s="1066"/>
      <c r="U25" s="728"/>
      <c r="V25" s="390"/>
      <c r="W25" s="3"/>
      <c r="X25" s="3"/>
      <c r="Y25" s="3"/>
      <c r="Z25" s="3"/>
    </row>
    <row r="26" spans="1:26" ht="15.75" customHeight="1" x14ac:dyDescent="0.25">
      <c r="A26" s="1057"/>
      <c r="B26" s="1053"/>
      <c r="C26" s="1052"/>
      <c r="D26" s="669"/>
      <c r="E26" s="670"/>
      <c r="F26" s="1052"/>
      <c r="G26" s="1053"/>
      <c r="H26" s="384"/>
      <c r="I26" s="252"/>
      <c r="J26" s="259"/>
      <c r="K26" s="259"/>
      <c r="L26" s="259"/>
      <c r="M26" s="259"/>
      <c r="N26" s="259"/>
      <c r="O26" s="391"/>
      <c r="P26" s="391"/>
      <c r="Q26" s="391"/>
      <c r="R26" s="391"/>
      <c r="S26" s="391"/>
      <c r="T26" s="391"/>
      <c r="U26" s="391"/>
      <c r="V26" s="291"/>
      <c r="W26" s="3"/>
      <c r="X26" s="3"/>
      <c r="Y26" s="3"/>
      <c r="Z26" s="3"/>
    </row>
    <row r="27" spans="1:26" ht="15.75" customHeight="1" x14ac:dyDescent="0.25">
      <c r="A27" s="1057"/>
      <c r="B27" s="1053"/>
      <c r="C27" s="1052"/>
      <c r="D27" s="669"/>
      <c r="E27" s="670"/>
      <c r="F27" s="1052"/>
      <c r="G27" s="1053"/>
      <c r="H27" s="384"/>
      <c r="I27" s="258"/>
      <c r="J27" s="259"/>
      <c r="K27" s="259"/>
      <c r="L27" s="259"/>
      <c r="M27" s="259"/>
      <c r="N27" s="259"/>
      <c r="O27" s="258"/>
      <c r="P27" s="258"/>
      <c r="Q27" s="258"/>
      <c r="R27" s="258"/>
      <c r="S27" s="258"/>
      <c r="T27" s="258"/>
      <c r="U27" s="258"/>
      <c r="V27" s="386"/>
      <c r="W27" s="3"/>
      <c r="X27" s="3"/>
      <c r="Y27" s="3"/>
      <c r="Z27" s="3"/>
    </row>
    <row r="28" spans="1:26" ht="15.75" customHeight="1" x14ac:dyDescent="0.25">
      <c r="A28" s="1057"/>
      <c r="B28" s="1053"/>
      <c r="C28" s="1052"/>
      <c r="D28" s="669"/>
      <c r="E28" s="670"/>
      <c r="F28" s="1052"/>
      <c r="G28" s="680"/>
      <c r="H28" s="384"/>
      <c r="I28" s="258"/>
      <c r="J28" s="259"/>
      <c r="K28" s="259"/>
      <c r="L28" s="259"/>
      <c r="M28" s="259"/>
      <c r="N28" s="259"/>
      <c r="O28" s="258"/>
      <c r="P28" s="258"/>
      <c r="Q28" s="258"/>
      <c r="R28" s="258"/>
      <c r="S28" s="258"/>
      <c r="T28" s="258"/>
      <c r="U28" s="258"/>
      <c r="V28" s="386"/>
      <c r="W28" s="3"/>
      <c r="X28" s="3"/>
      <c r="Y28" s="3"/>
      <c r="Z28" s="3"/>
    </row>
    <row r="29" spans="1:26" ht="15.75" customHeight="1" x14ac:dyDescent="0.25">
      <c r="A29" s="1061"/>
      <c r="B29" s="1059"/>
      <c r="C29" s="1058"/>
      <c r="D29" s="682"/>
      <c r="E29" s="686"/>
      <c r="F29" s="1058"/>
      <c r="G29" s="1059"/>
      <c r="H29" s="392"/>
      <c r="I29" s="375"/>
      <c r="J29" s="393"/>
      <c r="K29" s="393"/>
      <c r="L29" s="393"/>
      <c r="M29" s="393"/>
      <c r="N29" s="393"/>
      <c r="O29" s="375"/>
      <c r="P29" s="375"/>
      <c r="Q29" s="375"/>
      <c r="R29" s="375"/>
      <c r="S29" s="375"/>
      <c r="T29" s="375"/>
      <c r="U29" s="375"/>
      <c r="V29" s="379"/>
      <c r="W29" s="3"/>
      <c r="X29" s="3"/>
      <c r="Y29" s="3"/>
      <c r="Z29" s="3"/>
    </row>
    <row r="30" spans="1:26" ht="15.75" customHeight="1" x14ac:dyDescent="0.25">
      <c r="A30" s="394" t="s">
        <v>562</v>
      </c>
      <c r="B30" s="1062"/>
      <c r="C30" s="672"/>
      <c r="D30" s="672"/>
      <c r="E30" s="672"/>
      <c r="F30" s="672"/>
      <c r="G30" s="672"/>
      <c r="H30" s="672"/>
      <c r="I30" s="672"/>
      <c r="J30" s="672"/>
      <c r="K30" s="672"/>
      <c r="L30" s="672"/>
      <c r="M30" s="672"/>
      <c r="N30" s="672"/>
      <c r="O30" s="672"/>
      <c r="P30" s="672"/>
      <c r="Q30" s="672"/>
      <c r="R30" s="672"/>
      <c r="S30" s="672"/>
      <c r="T30" s="672"/>
      <c r="U30" s="672"/>
      <c r="V30" s="673"/>
      <c r="W30" s="3"/>
      <c r="X30" s="3"/>
      <c r="Y30" s="3"/>
      <c r="Z30" s="3"/>
    </row>
    <row r="31" spans="1:26" ht="15.75" customHeight="1" x14ac:dyDescent="0.25">
      <c r="A31" s="1031" t="s">
        <v>502</v>
      </c>
      <c r="B31" s="664"/>
      <c r="C31" s="664"/>
      <c r="D31" s="664"/>
      <c r="E31" s="664"/>
      <c r="F31" s="664"/>
      <c r="G31" s="664"/>
      <c r="H31" s="664"/>
      <c r="I31" s="664"/>
      <c r="J31" s="664"/>
      <c r="K31" s="1027"/>
      <c r="L31" s="396"/>
      <c r="M31" s="396"/>
      <c r="N31" s="396"/>
      <c r="O31" s="397"/>
      <c r="P31" s="397"/>
      <c r="Q31" s="397"/>
      <c r="R31" s="397"/>
      <c r="S31" s="397"/>
      <c r="T31" s="397"/>
      <c r="U31" s="397"/>
      <c r="V31" s="398"/>
      <c r="W31" s="3"/>
      <c r="X31" s="3"/>
      <c r="Y31" s="3"/>
      <c r="Z31" s="3"/>
    </row>
    <row r="32" spans="1:26" ht="15.75" customHeight="1" x14ac:dyDescent="0.25">
      <c r="A32" s="1063" t="s">
        <v>503</v>
      </c>
      <c r="B32" s="870"/>
      <c r="C32" s="870"/>
      <c r="D32" s="870"/>
      <c r="E32" s="870"/>
      <c r="F32" s="870"/>
      <c r="G32" s="870"/>
      <c r="H32" s="870"/>
      <c r="I32" s="870"/>
      <c r="J32" s="870"/>
      <c r="K32" s="950"/>
      <c r="L32" s="400"/>
      <c r="M32" s="400"/>
      <c r="N32" s="400"/>
      <c r="O32" s="371"/>
      <c r="P32" s="371"/>
      <c r="Q32" s="371"/>
      <c r="R32" s="371"/>
      <c r="S32" s="371"/>
      <c r="T32" s="371"/>
      <c r="U32" s="371"/>
      <c r="V32" s="372"/>
      <c r="W32" s="3"/>
      <c r="X32" s="3"/>
      <c r="Y32" s="3"/>
      <c r="Z32" s="3"/>
    </row>
    <row r="33" spans="1:26" ht="15.75" customHeight="1" x14ac:dyDescent="0.25">
      <c r="A33" s="1063" t="s">
        <v>504</v>
      </c>
      <c r="B33" s="870"/>
      <c r="C33" s="870"/>
      <c r="D33" s="870"/>
      <c r="E33" s="870"/>
      <c r="F33" s="870"/>
      <c r="G33" s="870"/>
      <c r="H33" s="870"/>
      <c r="I33" s="870"/>
      <c r="J33" s="870"/>
      <c r="K33" s="950"/>
      <c r="L33" s="400"/>
      <c r="M33" s="400"/>
      <c r="N33" s="400"/>
      <c r="O33" s="371"/>
      <c r="P33" s="371"/>
      <c r="Q33" s="371"/>
      <c r="R33" s="371"/>
      <c r="S33" s="371"/>
      <c r="T33" s="371"/>
      <c r="U33" s="371"/>
      <c r="V33" s="372"/>
      <c r="W33" s="3"/>
      <c r="X33" s="3"/>
      <c r="Y33" s="3"/>
      <c r="Z33" s="3"/>
    </row>
    <row r="34" spans="1:26" ht="15.75" customHeight="1" x14ac:dyDescent="0.25">
      <c r="A34" s="1082" t="s">
        <v>564</v>
      </c>
      <c r="B34" s="786"/>
      <c r="C34" s="786"/>
      <c r="D34" s="786"/>
      <c r="E34" s="786"/>
      <c r="F34" s="786"/>
      <c r="G34" s="786"/>
      <c r="H34" s="786"/>
      <c r="I34" s="786"/>
      <c r="J34" s="786"/>
      <c r="K34" s="787"/>
      <c r="L34" s="401"/>
      <c r="M34" s="401"/>
      <c r="N34" s="403"/>
      <c r="O34" s="404"/>
      <c r="P34" s="404"/>
      <c r="Q34" s="404"/>
      <c r="R34" s="404"/>
      <c r="S34" s="404"/>
      <c r="T34" s="404"/>
      <c r="U34" s="404"/>
      <c r="V34" s="406"/>
      <c r="W34" s="3"/>
      <c r="X34" s="3"/>
      <c r="Y34" s="3"/>
      <c r="Z34" s="3"/>
    </row>
    <row r="35" spans="1:26" ht="15.75" customHeight="1" x14ac:dyDescent="0.25">
      <c r="A35" s="738" t="s">
        <v>426</v>
      </c>
      <c r="B35" s="678"/>
      <c r="C35" s="738" t="s">
        <v>472</v>
      </c>
      <c r="D35" s="675"/>
      <c r="E35" s="675"/>
      <c r="F35" s="407" t="s">
        <v>507</v>
      </c>
      <c r="G35" s="1083" t="s">
        <v>508</v>
      </c>
      <c r="H35" s="664"/>
      <c r="I35" s="664"/>
      <c r="J35" s="337" t="s">
        <v>476</v>
      </c>
      <c r="K35" s="408" t="s">
        <v>477</v>
      </c>
      <c r="L35" s="1084" t="s">
        <v>566</v>
      </c>
      <c r="M35" s="692"/>
      <c r="N35" s="728"/>
      <c r="O35" s="409"/>
      <c r="P35" s="409"/>
      <c r="Q35" s="409"/>
      <c r="R35" s="409"/>
      <c r="S35" s="409"/>
      <c r="T35" s="409"/>
      <c r="U35" s="409"/>
      <c r="V35" s="410"/>
      <c r="W35" s="3"/>
      <c r="X35" s="3"/>
      <c r="Y35" s="3"/>
      <c r="Z35" s="3"/>
    </row>
    <row r="36" spans="1:26" ht="15.75" customHeight="1" x14ac:dyDescent="0.25">
      <c r="A36" s="411"/>
      <c r="B36" s="412"/>
      <c r="C36" s="1085" t="s">
        <v>479</v>
      </c>
      <c r="D36" s="686"/>
      <c r="E36" s="413" t="s">
        <v>480</v>
      </c>
      <c r="F36" s="414"/>
      <c r="G36" s="416" t="s">
        <v>481</v>
      </c>
      <c r="H36" s="417" t="s">
        <v>482</v>
      </c>
      <c r="I36" s="416" t="s">
        <v>483</v>
      </c>
      <c r="J36" s="419"/>
      <c r="K36" s="421"/>
      <c r="L36" s="423"/>
      <c r="M36" s="259"/>
      <c r="N36" s="259"/>
      <c r="O36" s="259"/>
      <c r="P36" s="259"/>
      <c r="Q36" s="259"/>
      <c r="R36" s="258"/>
      <c r="S36" s="258"/>
      <c r="T36" s="258"/>
      <c r="U36" s="258"/>
      <c r="V36" s="386"/>
      <c r="W36" s="3"/>
      <c r="X36" s="3"/>
      <c r="Y36" s="3"/>
      <c r="Z36" s="3"/>
    </row>
    <row r="37" spans="1:26" ht="15.75" customHeight="1" x14ac:dyDescent="0.25">
      <c r="A37" s="425" t="s">
        <v>509</v>
      </c>
      <c r="B37" s="427"/>
      <c r="C37" s="428"/>
      <c r="D37" s="429"/>
      <c r="E37" s="430"/>
      <c r="F37" s="431"/>
      <c r="G37" s="432"/>
      <c r="H37" s="433"/>
      <c r="I37" s="434"/>
      <c r="J37" s="435"/>
      <c r="K37" s="436"/>
      <c r="L37" s="423"/>
      <c r="M37" s="258"/>
      <c r="N37" s="258"/>
      <c r="O37" s="258"/>
      <c r="P37" s="258"/>
      <c r="Q37" s="258"/>
      <c r="R37" s="258"/>
      <c r="S37" s="258"/>
      <c r="T37" s="258"/>
      <c r="U37" s="258"/>
      <c r="V37" s="386"/>
      <c r="W37" s="3"/>
      <c r="X37" s="3"/>
      <c r="Y37" s="3"/>
      <c r="Z37" s="3"/>
    </row>
    <row r="38" spans="1:26" ht="15.75" customHeight="1" x14ac:dyDescent="0.25">
      <c r="A38" s="437" t="s">
        <v>575</v>
      </c>
      <c r="B38" s="438"/>
      <c r="C38" s="439"/>
      <c r="D38" s="366"/>
      <c r="E38" s="440"/>
      <c r="F38" s="441"/>
      <c r="G38" s="442"/>
      <c r="H38" s="443"/>
      <c r="I38" s="443"/>
      <c r="J38" s="444"/>
      <c r="K38" s="445"/>
      <c r="L38" s="423"/>
      <c r="M38" s="258"/>
      <c r="N38" s="258"/>
      <c r="O38" s="258"/>
      <c r="P38" s="258"/>
      <c r="Q38" s="258"/>
      <c r="R38" s="258"/>
      <c r="S38" s="258"/>
      <c r="T38" s="258"/>
      <c r="U38" s="258"/>
      <c r="V38" s="386"/>
      <c r="W38" s="3"/>
      <c r="X38" s="3"/>
      <c r="Y38" s="3"/>
      <c r="Z38" s="3"/>
    </row>
    <row r="39" spans="1:26" ht="15.75" customHeight="1" x14ac:dyDescent="0.25">
      <c r="A39" s="446" t="s">
        <v>515</v>
      </c>
      <c r="B39" s="447"/>
      <c r="C39" s="448"/>
      <c r="D39" s="449"/>
      <c r="E39" s="440"/>
      <c r="F39" s="441"/>
      <c r="G39" s="442"/>
      <c r="H39" s="443"/>
      <c r="I39" s="443"/>
      <c r="J39" s="450"/>
      <c r="K39" s="451"/>
      <c r="L39" s="384"/>
      <c r="M39" s="258"/>
      <c r="N39" s="258"/>
      <c r="O39" s="258"/>
      <c r="P39" s="258"/>
      <c r="Q39" s="258"/>
      <c r="R39" s="258"/>
      <c r="S39" s="258"/>
      <c r="T39" s="258"/>
      <c r="U39" s="258"/>
      <c r="V39" s="386"/>
      <c r="W39" s="3"/>
      <c r="X39" s="3"/>
      <c r="Y39" s="3"/>
      <c r="Z39" s="3"/>
    </row>
    <row r="40" spans="1:26" ht="14.25" customHeight="1" x14ac:dyDescent="0.25">
      <c r="A40" s="1039" t="s">
        <v>516</v>
      </c>
      <c r="B40" s="670"/>
      <c r="C40" s="448"/>
      <c r="D40" s="449"/>
      <c r="E40" s="440"/>
      <c r="F40" s="441"/>
      <c r="G40" s="442"/>
      <c r="H40" s="443"/>
      <c r="I40" s="443"/>
      <c r="J40" s="444"/>
      <c r="K40" s="445"/>
      <c r="L40" s="423"/>
      <c r="M40" s="259"/>
      <c r="N40" s="259"/>
      <c r="O40" s="259"/>
      <c r="P40" s="259"/>
      <c r="Q40" s="259"/>
      <c r="R40" s="258"/>
      <c r="S40" s="258"/>
      <c r="T40" s="258"/>
      <c r="U40" s="258"/>
      <c r="V40" s="386"/>
      <c r="W40" s="3"/>
      <c r="X40" s="3"/>
      <c r="Y40" s="3"/>
      <c r="Z40" s="3"/>
    </row>
    <row r="41" spans="1:26" ht="15.75" customHeight="1" x14ac:dyDescent="0.25">
      <c r="A41" s="437" t="s">
        <v>517</v>
      </c>
      <c r="B41" s="438"/>
      <c r="C41" s="448"/>
      <c r="D41" s="449"/>
      <c r="E41" s="440"/>
      <c r="F41" s="441"/>
      <c r="G41" s="442"/>
      <c r="H41" s="443"/>
      <c r="I41" s="443"/>
      <c r="J41" s="444"/>
      <c r="K41" s="445"/>
      <c r="L41" s="423"/>
      <c r="M41" s="258"/>
      <c r="N41" s="258"/>
      <c r="O41" s="258"/>
      <c r="P41" s="258"/>
      <c r="Q41" s="258"/>
      <c r="R41" s="258"/>
      <c r="S41" s="258"/>
      <c r="T41" s="258"/>
      <c r="U41" s="258"/>
      <c r="V41" s="386"/>
      <c r="W41" s="3"/>
      <c r="X41" s="3"/>
      <c r="Y41" s="3"/>
      <c r="Z41" s="3"/>
    </row>
    <row r="42" spans="1:26" ht="15.75" customHeight="1" x14ac:dyDescent="0.25">
      <c r="A42" s="452" t="s">
        <v>518</v>
      </c>
      <c r="B42" s="453"/>
      <c r="C42" s="448"/>
      <c r="D42" s="449"/>
      <c r="E42" s="440"/>
      <c r="F42" s="454"/>
      <c r="G42" s="455"/>
      <c r="H42" s="453"/>
      <c r="I42" s="456"/>
      <c r="J42" s="444"/>
      <c r="K42" s="445"/>
      <c r="L42" s="423"/>
      <c r="M42" s="258"/>
      <c r="N42" s="258"/>
      <c r="O42" s="258"/>
      <c r="P42" s="258"/>
      <c r="Q42" s="258"/>
      <c r="R42" s="258"/>
      <c r="S42" s="258"/>
      <c r="T42" s="258"/>
      <c r="U42" s="258"/>
      <c r="V42" s="386"/>
      <c r="W42" s="3"/>
      <c r="X42" s="3"/>
      <c r="Y42" s="3"/>
      <c r="Z42" s="3"/>
    </row>
    <row r="43" spans="1:26" ht="15.75" customHeight="1" x14ac:dyDescent="0.25">
      <c r="A43" s="1060" t="s">
        <v>515</v>
      </c>
      <c r="B43" s="686"/>
      <c r="C43" s="457"/>
      <c r="D43" s="458"/>
      <c r="E43" s="459"/>
      <c r="F43" s="460"/>
      <c r="G43" s="462"/>
      <c r="H43" s="463"/>
      <c r="I43" s="463"/>
      <c r="J43" s="419"/>
      <c r="K43" s="421"/>
      <c r="L43" s="464"/>
      <c r="M43" s="393"/>
      <c r="N43" s="393"/>
      <c r="O43" s="393"/>
      <c r="P43" s="393"/>
      <c r="Q43" s="393"/>
      <c r="R43" s="375"/>
      <c r="S43" s="375"/>
      <c r="T43" s="375"/>
      <c r="U43" s="375"/>
      <c r="V43" s="379"/>
      <c r="W43" s="3"/>
      <c r="X43" s="3"/>
      <c r="Y43" s="3"/>
      <c r="Z43" s="3"/>
    </row>
    <row r="44" spans="1:26" ht="15.75" customHeight="1" x14ac:dyDescent="0.25">
      <c r="A44" s="1086" t="s">
        <v>522</v>
      </c>
      <c r="B44" s="672"/>
      <c r="C44" s="672"/>
      <c r="D44" s="672"/>
      <c r="E44" s="672"/>
      <c r="F44" s="672"/>
      <c r="G44" s="672"/>
      <c r="H44" s="672"/>
      <c r="I44" s="672"/>
      <c r="J44" s="672"/>
      <c r="K44" s="672"/>
      <c r="L44" s="672"/>
      <c r="M44" s="672"/>
      <c r="N44" s="672"/>
      <c r="O44" s="672"/>
      <c r="P44" s="672"/>
      <c r="Q44" s="672"/>
      <c r="R44" s="672"/>
      <c r="S44" s="672"/>
      <c r="T44" s="672"/>
      <c r="U44" s="672"/>
      <c r="V44" s="673"/>
      <c r="W44" s="3"/>
      <c r="X44" s="3"/>
      <c r="Y44" s="3"/>
      <c r="Z44" s="3"/>
    </row>
    <row r="45" spans="1:26" ht="15.75" customHeight="1" x14ac:dyDescent="0.25">
      <c r="A45" s="1080" t="s">
        <v>490</v>
      </c>
      <c r="B45" s="672"/>
      <c r="C45" s="672"/>
      <c r="D45" s="672"/>
      <c r="E45" s="672"/>
      <c r="F45" s="672"/>
      <c r="G45" s="672"/>
      <c r="H45" s="672"/>
      <c r="I45" s="672"/>
      <c r="J45" s="672"/>
      <c r="K45" s="672"/>
      <c r="L45" s="672"/>
      <c r="M45" s="672"/>
      <c r="N45" s="672"/>
      <c r="O45" s="672"/>
      <c r="P45" s="672"/>
      <c r="Q45" s="672"/>
      <c r="R45" s="672"/>
      <c r="S45" s="672"/>
      <c r="T45" s="672"/>
      <c r="U45" s="672"/>
      <c r="V45" s="673"/>
      <c r="W45" s="3"/>
      <c r="X45" s="3"/>
      <c r="Y45" s="3"/>
      <c r="Z45" s="3"/>
    </row>
    <row r="46" spans="1:26" ht="15.75" customHeight="1" x14ac:dyDescent="0.25">
      <c r="A46" s="1081" t="s">
        <v>576</v>
      </c>
      <c r="B46" s="703"/>
      <c r="C46" s="703"/>
      <c r="D46" s="703"/>
      <c r="E46" s="703"/>
      <c r="F46" s="703"/>
      <c r="G46" s="703"/>
      <c r="H46" s="703"/>
      <c r="I46" s="703"/>
      <c r="J46" s="703"/>
      <c r="K46" s="703"/>
      <c r="L46" s="703"/>
      <c r="M46" s="703"/>
      <c r="N46" s="703"/>
      <c r="O46" s="703"/>
      <c r="P46" s="703"/>
      <c r="Q46" s="703"/>
      <c r="R46" s="703"/>
      <c r="S46" s="703"/>
      <c r="T46" s="703"/>
      <c r="U46" s="703"/>
      <c r="V46" s="948"/>
      <c r="W46" s="3"/>
      <c r="X46" s="3"/>
      <c r="Y46" s="3"/>
      <c r="Z46" s="3"/>
    </row>
    <row r="47" spans="1:26" ht="15.75" customHeight="1" x14ac:dyDescent="0.25">
      <c r="A47" s="147" t="s">
        <v>577</v>
      </c>
      <c r="B47" s="361"/>
      <c r="C47" s="361"/>
      <c r="D47" s="361"/>
      <c r="E47" s="361"/>
      <c r="F47" s="363"/>
      <c r="G47" s="362" t="s">
        <v>578</v>
      </c>
      <c r="H47" s="363"/>
      <c r="I47" s="362" t="s">
        <v>494</v>
      </c>
      <c r="J47" s="361"/>
      <c r="K47" s="364"/>
      <c r="L47" s="147" t="s">
        <v>579</v>
      </c>
      <c r="M47" s="361"/>
      <c r="N47" s="361"/>
      <c r="O47" s="361"/>
      <c r="P47" s="361"/>
      <c r="Q47" s="361"/>
      <c r="R47" s="361"/>
      <c r="S47" s="361"/>
      <c r="T47" s="361"/>
      <c r="U47" s="363"/>
      <c r="V47" s="467" t="s">
        <v>494</v>
      </c>
      <c r="W47" s="3"/>
      <c r="X47" s="3"/>
      <c r="Y47" s="3"/>
      <c r="Z47" s="3"/>
    </row>
    <row r="48" spans="1:26" ht="15.75" customHeight="1" x14ac:dyDescent="0.25">
      <c r="A48" s="374" t="s">
        <v>492</v>
      </c>
      <c r="B48" s="375"/>
      <c r="C48" s="375"/>
      <c r="D48" s="375"/>
      <c r="E48" s="375"/>
      <c r="F48" s="468"/>
      <c r="G48" s="940"/>
      <c r="H48" s="704"/>
      <c r="I48" s="940"/>
      <c r="J48" s="703"/>
      <c r="K48" s="948"/>
      <c r="L48" s="374" t="s">
        <v>580</v>
      </c>
      <c r="M48" s="375"/>
      <c r="N48" s="375"/>
      <c r="O48" s="375"/>
      <c r="P48" s="375"/>
      <c r="Q48" s="375"/>
      <c r="R48" s="375"/>
      <c r="S48" s="375"/>
      <c r="T48" s="375"/>
      <c r="U48" s="468"/>
      <c r="V48" s="469"/>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88">
    <mergeCell ref="A45:V45"/>
    <mergeCell ref="A46:V46"/>
    <mergeCell ref="G48:H48"/>
    <mergeCell ref="I48:K48"/>
    <mergeCell ref="A34:K34"/>
    <mergeCell ref="A35:B35"/>
    <mergeCell ref="C35:E35"/>
    <mergeCell ref="G35:I35"/>
    <mergeCell ref="L35:N35"/>
    <mergeCell ref="C36:D36"/>
    <mergeCell ref="A44:V44"/>
    <mergeCell ref="D18:E18"/>
    <mergeCell ref="F18:G18"/>
    <mergeCell ref="A16:C16"/>
    <mergeCell ref="D16:E16"/>
    <mergeCell ref="F16:G16"/>
    <mergeCell ref="A17:C17"/>
    <mergeCell ref="D17:E17"/>
    <mergeCell ref="F17:G17"/>
    <mergeCell ref="A18:C18"/>
    <mergeCell ref="A14:C14"/>
    <mergeCell ref="D14:E14"/>
    <mergeCell ref="F14:G14"/>
    <mergeCell ref="A15:C15"/>
    <mergeCell ref="D15:E15"/>
    <mergeCell ref="F15:G15"/>
    <mergeCell ref="N6:Q6"/>
    <mergeCell ref="A7:H7"/>
    <mergeCell ref="I7:M7"/>
    <mergeCell ref="N7:Q7"/>
    <mergeCell ref="S8:V9"/>
    <mergeCell ref="A1:V1"/>
    <mergeCell ref="A3:F3"/>
    <mergeCell ref="G3:N3"/>
    <mergeCell ref="O3:V3"/>
    <mergeCell ref="A5:F5"/>
    <mergeCell ref="G5:K5"/>
    <mergeCell ref="Q5:V5"/>
    <mergeCell ref="L5:P5"/>
    <mergeCell ref="L11:R11"/>
    <mergeCell ref="H12:V22"/>
    <mergeCell ref="M24:R24"/>
    <mergeCell ref="T25:U25"/>
    <mergeCell ref="A22:C22"/>
    <mergeCell ref="D22:E22"/>
    <mergeCell ref="F22:G22"/>
    <mergeCell ref="A11:C11"/>
    <mergeCell ref="D11:E11"/>
    <mergeCell ref="F11:G11"/>
    <mergeCell ref="A12:C12"/>
    <mergeCell ref="D12:E12"/>
    <mergeCell ref="F12:G12"/>
    <mergeCell ref="D13:E13"/>
    <mergeCell ref="F13:G13"/>
    <mergeCell ref="A13:C13"/>
    <mergeCell ref="C29:E29"/>
    <mergeCell ref="F29:G29"/>
    <mergeCell ref="A40:B40"/>
    <mergeCell ref="A43:B43"/>
    <mergeCell ref="A27:B27"/>
    <mergeCell ref="C27:E27"/>
    <mergeCell ref="F27:G27"/>
    <mergeCell ref="A28:B28"/>
    <mergeCell ref="C28:E28"/>
    <mergeCell ref="F28:G28"/>
    <mergeCell ref="A29:B29"/>
    <mergeCell ref="B30:V30"/>
    <mergeCell ref="A31:K31"/>
    <mergeCell ref="A32:K32"/>
    <mergeCell ref="A33:K33"/>
    <mergeCell ref="C26:E26"/>
    <mergeCell ref="F26:G26"/>
    <mergeCell ref="A24:B24"/>
    <mergeCell ref="C24:E24"/>
    <mergeCell ref="F24:G24"/>
    <mergeCell ref="A25:B25"/>
    <mergeCell ref="C25:E25"/>
    <mergeCell ref="F25:G25"/>
    <mergeCell ref="A26:B26"/>
    <mergeCell ref="D21:E21"/>
    <mergeCell ref="F21:G21"/>
    <mergeCell ref="A19:C19"/>
    <mergeCell ref="D19:E19"/>
    <mergeCell ref="F19:G19"/>
    <mergeCell ref="A20:C20"/>
    <mergeCell ref="D20:E20"/>
    <mergeCell ref="F20:G20"/>
    <mergeCell ref="A21:C21"/>
  </mergeCells>
  <printOptions horizontalCentered="1"/>
  <pageMargins left="0.25" right="0.25" top="0.75" bottom="0.75" header="0" footer="0"/>
  <pageSetup scale="68" orientation="landscape" r:id="rId1"/>
  <headerFooter>
    <oddHeader>&amp;CPaint Peformance Approval Report</oddHeader>
    <oddFooter>&amp;L 1AF0003 &amp;A&amp;CFF0000Printed Copy Uncontrolled.   
&amp;RRev &amp;D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000"/>
  <sheetViews>
    <sheetView showGridLines="0" topLeftCell="A7" zoomScaleNormal="100" workbookViewId="0">
      <selection activeCell="G43" sqref="G43:L43"/>
    </sheetView>
  </sheetViews>
  <sheetFormatPr defaultColWidth="12.625" defaultRowHeight="15" customHeight="1" x14ac:dyDescent="0.2"/>
  <cols>
    <col min="1" max="3" width="7.75" customWidth="1"/>
    <col min="4" max="7" width="6.75" customWidth="1"/>
    <col min="8" max="10" width="11.125" customWidth="1"/>
    <col min="11" max="11" width="7.5" customWidth="1"/>
    <col min="12" max="26" width="6.75" customWidth="1"/>
  </cols>
  <sheetData>
    <row r="1" spans="1:26" x14ac:dyDescent="0.25">
      <c r="A1" s="1020" t="s">
        <v>561</v>
      </c>
      <c r="B1" s="697"/>
      <c r="C1" s="697"/>
      <c r="D1" s="697"/>
      <c r="E1" s="697"/>
      <c r="F1" s="697"/>
      <c r="G1" s="697"/>
      <c r="H1" s="697"/>
      <c r="I1" s="697"/>
      <c r="J1" s="697"/>
      <c r="K1" s="697"/>
      <c r="L1" s="697"/>
      <c r="M1" s="3"/>
      <c r="N1" s="3"/>
      <c r="O1" s="3"/>
      <c r="P1" s="3"/>
      <c r="Q1" s="3"/>
      <c r="R1" s="3"/>
      <c r="S1" s="3"/>
      <c r="T1" s="3"/>
      <c r="U1" s="3"/>
      <c r="V1" s="3"/>
      <c r="W1" s="3"/>
      <c r="X1" s="3"/>
      <c r="Y1" s="3"/>
      <c r="Z1" s="3"/>
    </row>
    <row r="2" spans="1:26" ht="15.75" customHeight="1" x14ac:dyDescent="0.25">
      <c r="A2" s="1093" t="s">
        <v>345</v>
      </c>
      <c r="B2" s="665"/>
      <c r="C2" s="962" t="str">
        <f>IF(ISBLANK(Information!D2),"",Information!D2)</f>
        <v/>
      </c>
      <c r="D2" s="664"/>
      <c r="E2" s="664"/>
      <c r="F2" s="664"/>
      <c r="G2" s="667"/>
      <c r="H2" s="395" t="s">
        <v>464</v>
      </c>
      <c r="I2" s="962" t="str">
        <f>IF(ISBLANK(Information!D19),"",Information!D19)</f>
        <v/>
      </c>
      <c r="J2" s="664"/>
      <c r="K2" s="664"/>
      <c r="L2" s="667"/>
      <c r="M2" s="3"/>
      <c r="N2" s="3"/>
      <c r="O2" s="3"/>
      <c r="P2" s="3"/>
      <c r="Q2" s="3"/>
      <c r="R2" s="3"/>
      <c r="S2" s="3"/>
      <c r="T2" s="3"/>
      <c r="U2" s="3"/>
      <c r="V2" s="3"/>
      <c r="W2" s="3"/>
      <c r="X2" s="3"/>
      <c r="Y2" s="3"/>
      <c r="Z2" s="3"/>
    </row>
    <row r="3" spans="1:26" ht="15.75" customHeight="1" x14ac:dyDescent="0.25">
      <c r="A3" s="1094" t="s">
        <v>465</v>
      </c>
      <c r="B3" s="686"/>
      <c r="C3" s="964" t="str">
        <f>IF(ISBLANK(Information!D3),"",Information!D3)</f>
        <v/>
      </c>
      <c r="D3" s="682"/>
      <c r="E3" s="682"/>
      <c r="F3" s="682"/>
      <c r="G3" s="683"/>
      <c r="H3" s="399" t="s">
        <v>466</v>
      </c>
      <c r="I3" s="964" t="str">
        <f>IF(ISBLANK(Information!D18),"",Information!D18)</f>
        <v/>
      </c>
      <c r="J3" s="682"/>
      <c r="K3" s="682"/>
      <c r="L3" s="683"/>
      <c r="M3" s="3"/>
      <c r="N3" s="3"/>
      <c r="O3" s="3"/>
      <c r="P3" s="3"/>
      <c r="Q3" s="3"/>
      <c r="R3" s="3"/>
      <c r="S3" s="3"/>
      <c r="T3" s="3"/>
      <c r="U3" s="3"/>
      <c r="V3" s="3"/>
      <c r="W3" s="3"/>
      <c r="X3" s="3"/>
      <c r="Y3" s="3"/>
      <c r="Z3" s="3"/>
    </row>
    <row r="4" spans="1:26" x14ac:dyDescent="0.25">
      <c r="A4" s="280"/>
      <c r="B4" s="122"/>
      <c r="C4" s="250"/>
      <c r="D4" s="250"/>
      <c r="E4" s="250"/>
      <c r="F4" s="250"/>
      <c r="G4" s="250"/>
      <c r="H4" s="251"/>
      <c r="I4" s="335"/>
      <c r="J4" s="335"/>
      <c r="K4" s="335"/>
      <c r="L4" s="285"/>
      <c r="M4" s="3"/>
      <c r="N4" s="3"/>
      <c r="O4" s="3"/>
      <c r="P4" s="3"/>
      <c r="Q4" s="3"/>
      <c r="R4" s="3"/>
      <c r="S4" s="3"/>
      <c r="T4" s="3"/>
      <c r="U4" s="3"/>
      <c r="V4" s="3"/>
      <c r="W4" s="3"/>
      <c r="X4" s="3"/>
      <c r="Y4" s="3"/>
      <c r="Z4" s="3"/>
    </row>
    <row r="5" spans="1:26" x14ac:dyDescent="0.25">
      <c r="A5" s="1095" t="s">
        <v>467</v>
      </c>
      <c r="B5" s="664"/>
      <c r="C5" s="665"/>
      <c r="D5" s="962" t="s">
        <v>563</v>
      </c>
      <c r="E5" s="664"/>
      <c r="F5" s="664"/>
      <c r="G5" s="1027"/>
      <c r="H5" s="1096" t="s">
        <v>500</v>
      </c>
      <c r="I5" s="664"/>
      <c r="J5" s="665"/>
      <c r="K5" s="1026" t="str">
        <f>IF(ISBLANK(Information!D20),"",Information!D20)</f>
        <v/>
      </c>
      <c r="L5" s="667"/>
      <c r="M5" s="3"/>
      <c r="N5" s="3"/>
      <c r="O5" s="3"/>
      <c r="P5" s="3"/>
      <c r="Q5" s="3"/>
      <c r="R5" s="3"/>
      <c r="S5" s="3"/>
      <c r="T5" s="3"/>
      <c r="U5" s="3"/>
      <c r="V5" s="3"/>
      <c r="W5" s="3"/>
      <c r="X5" s="3"/>
      <c r="Y5" s="3"/>
      <c r="Z5" s="3"/>
    </row>
    <row r="6" spans="1:26" ht="17.25" customHeight="1" x14ac:dyDescent="0.25">
      <c r="A6" s="402" t="s">
        <v>348</v>
      </c>
      <c r="B6" s="1097" t="s">
        <v>563</v>
      </c>
      <c r="C6" s="686"/>
      <c r="D6" s="405"/>
      <c r="E6" s="405"/>
      <c r="F6" s="1098" t="s">
        <v>563</v>
      </c>
      <c r="G6" s="682"/>
      <c r="H6" s="682"/>
      <c r="I6" s="682"/>
      <c r="J6" s="682"/>
      <c r="K6" s="682"/>
      <c r="L6" s="683"/>
      <c r="M6" s="3"/>
      <c r="N6" s="3"/>
      <c r="O6" s="3"/>
      <c r="P6" s="3"/>
      <c r="Q6" s="3"/>
      <c r="R6" s="3"/>
      <c r="S6" s="3"/>
      <c r="T6" s="3"/>
      <c r="U6" s="3"/>
      <c r="V6" s="3"/>
      <c r="W6" s="3"/>
      <c r="X6" s="3"/>
      <c r="Y6" s="3"/>
      <c r="Z6" s="3"/>
    </row>
    <row r="7" spans="1:26" x14ac:dyDescent="0.25">
      <c r="A7" s="289" t="s">
        <v>565</v>
      </c>
      <c r="B7" s="252"/>
      <c r="C7" s="252"/>
      <c r="D7" s="252"/>
      <c r="E7" s="252"/>
      <c r="F7" s="252"/>
      <c r="G7" s="252"/>
      <c r="H7" s="290"/>
      <c r="I7" s="290"/>
      <c r="J7" s="290"/>
      <c r="K7" s="252"/>
      <c r="L7" s="291"/>
      <c r="M7" s="3"/>
      <c r="N7" s="3"/>
      <c r="O7" s="3"/>
      <c r="P7" s="3"/>
      <c r="Q7" s="3"/>
      <c r="R7" s="3"/>
      <c r="S7" s="3"/>
      <c r="T7" s="3"/>
      <c r="U7" s="3"/>
      <c r="V7" s="3"/>
      <c r="W7" s="3"/>
      <c r="X7" s="3"/>
      <c r="Y7" s="3"/>
      <c r="Z7" s="3"/>
    </row>
    <row r="8" spans="1:26" ht="15.75" customHeight="1" x14ac:dyDescent="0.25">
      <c r="A8" s="1099" t="s">
        <v>470</v>
      </c>
      <c r="B8" s="1100" t="s">
        <v>567</v>
      </c>
      <c r="C8" s="676"/>
      <c r="D8" s="1100" t="s">
        <v>568</v>
      </c>
      <c r="E8" s="676"/>
      <c r="F8" s="1034" t="s">
        <v>569</v>
      </c>
      <c r="G8" s="1034" t="s">
        <v>570</v>
      </c>
      <c r="H8" s="1036" t="s">
        <v>571</v>
      </c>
      <c r="I8" s="664"/>
      <c r="J8" s="665"/>
      <c r="K8" s="1034" t="s">
        <v>476</v>
      </c>
      <c r="L8" s="1038" t="s">
        <v>477</v>
      </c>
      <c r="M8" s="3"/>
      <c r="N8" s="3"/>
      <c r="O8" s="3"/>
      <c r="P8" s="3"/>
      <c r="Q8" s="3"/>
      <c r="R8" s="3"/>
      <c r="S8" s="3"/>
      <c r="T8" s="3"/>
      <c r="U8" s="3"/>
      <c r="V8" s="3"/>
      <c r="W8" s="3"/>
      <c r="X8" s="3"/>
      <c r="Y8" s="3"/>
      <c r="Z8" s="3"/>
    </row>
    <row r="9" spans="1:26" x14ac:dyDescent="0.25">
      <c r="A9" s="885"/>
      <c r="B9" s="776"/>
      <c r="C9" s="708"/>
      <c r="D9" s="776"/>
      <c r="E9" s="708"/>
      <c r="F9" s="833"/>
      <c r="G9" s="833"/>
      <c r="H9" s="338" t="s">
        <v>572</v>
      </c>
      <c r="I9" s="338" t="s">
        <v>573</v>
      </c>
      <c r="J9" s="338" t="s">
        <v>574</v>
      </c>
      <c r="K9" s="833"/>
      <c r="L9" s="882"/>
      <c r="M9" s="3"/>
      <c r="N9" s="3"/>
      <c r="O9" s="3"/>
      <c r="P9" s="3"/>
      <c r="Q9" s="3"/>
      <c r="R9" s="3"/>
      <c r="S9" s="3"/>
      <c r="T9" s="3"/>
      <c r="U9" s="3"/>
      <c r="V9" s="3"/>
      <c r="W9" s="3"/>
      <c r="X9" s="3"/>
      <c r="Y9" s="3"/>
      <c r="Z9" s="3"/>
    </row>
    <row r="10" spans="1:26" ht="12.75" customHeight="1" x14ac:dyDescent="0.25">
      <c r="A10" s="415"/>
      <c r="B10" s="1101"/>
      <c r="C10" s="665"/>
      <c r="D10" s="1101"/>
      <c r="E10" s="665"/>
      <c r="F10" s="418"/>
      <c r="G10" s="418"/>
      <c r="H10" s="418"/>
      <c r="I10" s="418"/>
      <c r="J10" s="418"/>
      <c r="K10" s="418"/>
      <c r="L10" s="420"/>
      <c r="M10" s="3"/>
      <c r="N10" s="3"/>
      <c r="O10" s="3"/>
      <c r="P10" s="3"/>
      <c r="Q10" s="3"/>
      <c r="R10" s="3"/>
      <c r="S10" s="3"/>
      <c r="T10" s="3"/>
      <c r="U10" s="3"/>
      <c r="V10" s="3"/>
      <c r="W10" s="3"/>
      <c r="X10" s="3"/>
      <c r="Y10" s="3"/>
      <c r="Z10" s="3"/>
    </row>
    <row r="11" spans="1:26" x14ac:dyDescent="0.25">
      <c r="A11" s="422"/>
      <c r="B11" s="1087"/>
      <c r="C11" s="670"/>
      <c r="D11" s="1087"/>
      <c r="E11" s="670"/>
      <c r="F11" s="424"/>
      <c r="G11" s="424"/>
      <c r="H11" s="424"/>
      <c r="I11" s="424"/>
      <c r="J11" s="424"/>
      <c r="K11" s="424"/>
      <c r="L11" s="426"/>
      <c r="M11" s="3"/>
      <c r="N11" s="3"/>
      <c r="O11" s="3"/>
      <c r="P11" s="3"/>
      <c r="Q11" s="3"/>
      <c r="R11" s="3"/>
      <c r="S11" s="3"/>
      <c r="T11" s="3"/>
      <c r="U11" s="3"/>
      <c r="V11" s="3"/>
      <c r="W11" s="3"/>
      <c r="X11" s="3"/>
      <c r="Y11" s="3"/>
      <c r="Z11" s="3"/>
    </row>
    <row r="12" spans="1:26" x14ac:dyDescent="0.25">
      <c r="A12" s="422"/>
      <c r="B12" s="1087"/>
      <c r="C12" s="670"/>
      <c r="D12" s="1087"/>
      <c r="E12" s="670"/>
      <c r="F12" s="424"/>
      <c r="G12" s="424"/>
      <c r="H12" s="424"/>
      <c r="I12" s="424"/>
      <c r="J12" s="424"/>
      <c r="K12" s="424"/>
      <c r="L12" s="426"/>
      <c r="M12" s="3"/>
      <c r="N12" s="3"/>
      <c r="O12" s="3"/>
      <c r="P12" s="3"/>
      <c r="Q12" s="3"/>
      <c r="R12" s="3"/>
      <c r="S12" s="3"/>
      <c r="T12" s="3"/>
      <c r="U12" s="3"/>
      <c r="V12" s="3"/>
      <c r="W12" s="3"/>
      <c r="X12" s="3"/>
      <c r="Y12" s="3"/>
      <c r="Z12" s="3"/>
    </row>
    <row r="13" spans="1:26" x14ac:dyDescent="0.25">
      <c r="A13" s="422"/>
      <c r="B13" s="1087"/>
      <c r="C13" s="670"/>
      <c r="D13" s="1087"/>
      <c r="E13" s="670"/>
      <c r="F13" s="424"/>
      <c r="G13" s="424"/>
      <c r="H13" s="424"/>
      <c r="I13" s="424"/>
      <c r="J13" s="424"/>
      <c r="K13" s="424"/>
      <c r="L13" s="426"/>
      <c r="M13" s="3"/>
      <c r="N13" s="3"/>
      <c r="O13" s="3"/>
      <c r="P13" s="3"/>
      <c r="Q13" s="3"/>
      <c r="R13" s="3"/>
      <c r="S13" s="3"/>
      <c r="T13" s="3"/>
      <c r="U13" s="3"/>
      <c r="V13" s="3"/>
      <c r="W13" s="3"/>
      <c r="X13" s="3"/>
      <c r="Y13" s="3"/>
      <c r="Z13" s="3"/>
    </row>
    <row r="14" spans="1:26" x14ac:dyDescent="0.25">
      <c r="A14" s="422"/>
      <c r="B14" s="1087"/>
      <c r="C14" s="670"/>
      <c r="D14" s="1087"/>
      <c r="E14" s="670"/>
      <c r="F14" s="424"/>
      <c r="G14" s="424"/>
      <c r="H14" s="424"/>
      <c r="I14" s="424"/>
      <c r="J14" s="424"/>
      <c r="K14" s="424"/>
      <c r="L14" s="426"/>
      <c r="M14" s="3"/>
      <c r="N14" s="3"/>
      <c r="O14" s="3"/>
      <c r="P14" s="3"/>
      <c r="Q14" s="3"/>
      <c r="R14" s="3"/>
      <c r="S14" s="3"/>
      <c r="T14" s="3"/>
      <c r="U14" s="3"/>
      <c r="V14" s="3"/>
      <c r="W14" s="3"/>
      <c r="X14" s="3"/>
      <c r="Y14" s="3"/>
      <c r="Z14" s="3"/>
    </row>
    <row r="15" spans="1:26" x14ac:dyDescent="0.25">
      <c r="A15" s="422"/>
      <c r="B15" s="1087"/>
      <c r="C15" s="670"/>
      <c r="D15" s="1087"/>
      <c r="E15" s="670"/>
      <c r="F15" s="424"/>
      <c r="G15" s="424"/>
      <c r="H15" s="424"/>
      <c r="I15" s="424"/>
      <c r="J15" s="424"/>
      <c r="K15" s="424"/>
      <c r="L15" s="426"/>
      <c r="M15" s="3"/>
      <c r="N15" s="3"/>
      <c r="O15" s="3"/>
      <c r="P15" s="3"/>
      <c r="Q15" s="3"/>
      <c r="R15" s="3"/>
      <c r="S15" s="3"/>
      <c r="T15" s="3"/>
      <c r="U15" s="3"/>
      <c r="V15" s="3"/>
      <c r="W15" s="3"/>
      <c r="X15" s="3"/>
      <c r="Y15" s="3"/>
      <c r="Z15" s="3"/>
    </row>
    <row r="16" spans="1:26" x14ac:dyDescent="0.25">
      <c r="A16" s="422"/>
      <c r="B16" s="1087"/>
      <c r="C16" s="670"/>
      <c r="D16" s="1088"/>
      <c r="E16" s="670"/>
      <c r="F16" s="424"/>
      <c r="G16" s="424"/>
      <c r="H16" s="424"/>
      <c r="I16" s="424"/>
      <c r="J16" s="424"/>
      <c r="K16" s="424"/>
      <c r="L16" s="426"/>
      <c r="M16" s="3"/>
      <c r="N16" s="3"/>
      <c r="O16" s="3"/>
      <c r="P16" s="3"/>
      <c r="Q16" s="3"/>
      <c r="R16" s="3"/>
      <c r="S16" s="3"/>
      <c r="T16" s="3"/>
      <c r="U16" s="3"/>
      <c r="V16" s="3"/>
      <c r="W16" s="3"/>
      <c r="X16" s="3"/>
      <c r="Y16" s="3"/>
      <c r="Z16" s="3"/>
    </row>
    <row r="17" spans="1:26" x14ac:dyDescent="0.25">
      <c r="A17" s="422"/>
      <c r="B17" s="1087"/>
      <c r="C17" s="670"/>
      <c r="D17" s="1088"/>
      <c r="E17" s="670"/>
      <c r="F17" s="424"/>
      <c r="G17" s="424"/>
      <c r="H17" s="424"/>
      <c r="I17" s="424"/>
      <c r="J17" s="424"/>
      <c r="K17" s="424"/>
      <c r="L17" s="426"/>
      <c r="M17" s="3"/>
      <c r="N17" s="3"/>
      <c r="O17" s="3"/>
      <c r="P17" s="3"/>
      <c r="Q17" s="3"/>
      <c r="R17" s="3"/>
      <c r="S17" s="3"/>
      <c r="T17" s="3"/>
      <c r="U17" s="3"/>
      <c r="V17" s="3"/>
      <c r="W17" s="3"/>
      <c r="X17" s="3"/>
      <c r="Y17" s="3"/>
      <c r="Z17" s="3"/>
    </row>
    <row r="18" spans="1:26" x14ac:dyDescent="0.25">
      <c r="A18" s="422"/>
      <c r="B18" s="1087"/>
      <c r="C18" s="670"/>
      <c r="D18" s="1087"/>
      <c r="E18" s="670"/>
      <c r="F18" s="424"/>
      <c r="G18" s="424"/>
      <c r="H18" s="424"/>
      <c r="I18" s="424"/>
      <c r="J18" s="424"/>
      <c r="K18" s="424"/>
      <c r="L18" s="426"/>
      <c r="M18" s="3"/>
      <c r="N18" s="3"/>
      <c r="O18" s="3"/>
      <c r="P18" s="3"/>
      <c r="Q18" s="3"/>
      <c r="R18" s="3"/>
      <c r="S18" s="3"/>
      <c r="T18" s="3"/>
      <c r="U18" s="3"/>
      <c r="V18" s="3"/>
      <c r="W18" s="3"/>
      <c r="X18" s="3"/>
      <c r="Y18" s="3"/>
      <c r="Z18" s="3"/>
    </row>
    <row r="19" spans="1:26" x14ac:dyDescent="0.25">
      <c r="A19" s="422"/>
      <c r="B19" s="1087"/>
      <c r="C19" s="670"/>
      <c r="D19" s="1087"/>
      <c r="E19" s="670"/>
      <c r="F19" s="424"/>
      <c r="G19" s="424"/>
      <c r="H19" s="424"/>
      <c r="I19" s="424"/>
      <c r="J19" s="424"/>
      <c r="K19" s="424"/>
      <c r="L19" s="426"/>
      <c r="M19" s="3"/>
      <c r="N19" s="3"/>
      <c r="O19" s="3"/>
      <c r="P19" s="3"/>
      <c r="Q19" s="3"/>
      <c r="R19" s="3"/>
      <c r="S19" s="3"/>
      <c r="T19" s="3"/>
      <c r="U19" s="3"/>
      <c r="V19" s="3"/>
      <c r="W19" s="3"/>
      <c r="X19" s="3"/>
      <c r="Y19" s="3"/>
      <c r="Z19" s="3"/>
    </row>
    <row r="20" spans="1:26" x14ac:dyDescent="0.25">
      <c r="A20" s="422"/>
      <c r="B20" s="1087"/>
      <c r="C20" s="670"/>
      <c r="D20" s="1087"/>
      <c r="E20" s="670"/>
      <c r="F20" s="424"/>
      <c r="G20" s="424"/>
      <c r="H20" s="424"/>
      <c r="I20" s="424"/>
      <c r="J20" s="424"/>
      <c r="K20" s="424"/>
      <c r="L20" s="426"/>
      <c r="M20" s="3"/>
      <c r="N20" s="3"/>
      <c r="O20" s="3"/>
      <c r="P20" s="3"/>
      <c r="Q20" s="3"/>
      <c r="R20" s="3"/>
      <c r="S20" s="3"/>
      <c r="T20" s="3"/>
      <c r="U20" s="3"/>
      <c r="V20" s="3"/>
      <c r="W20" s="3"/>
      <c r="X20" s="3"/>
      <c r="Y20" s="3"/>
      <c r="Z20" s="3"/>
    </row>
    <row r="21" spans="1:26" ht="15.75" customHeight="1" x14ac:dyDescent="0.25">
      <c r="A21" s="422"/>
      <c r="B21" s="1087"/>
      <c r="C21" s="670"/>
      <c r="D21" s="1087"/>
      <c r="E21" s="670"/>
      <c r="F21" s="424"/>
      <c r="G21" s="424"/>
      <c r="H21" s="424"/>
      <c r="I21" s="424"/>
      <c r="J21" s="424"/>
      <c r="K21" s="424"/>
      <c r="L21" s="426"/>
      <c r="M21" s="3"/>
      <c r="N21" s="3"/>
      <c r="O21" s="3"/>
      <c r="P21" s="3"/>
      <c r="Q21" s="3"/>
      <c r="R21" s="3"/>
      <c r="S21" s="3"/>
      <c r="T21" s="3"/>
      <c r="U21" s="3"/>
      <c r="V21" s="3"/>
      <c r="W21" s="3"/>
      <c r="X21" s="3"/>
      <c r="Y21" s="3"/>
      <c r="Z21" s="3"/>
    </row>
    <row r="22" spans="1:26" ht="15.75" customHeight="1" x14ac:dyDescent="0.25">
      <c r="A22" s="422"/>
      <c r="B22" s="1087"/>
      <c r="C22" s="670"/>
      <c r="D22" s="1087"/>
      <c r="E22" s="670"/>
      <c r="F22" s="424"/>
      <c r="G22" s="424"/>
      <c r="H22" s="424"/>
      <c r="I22" s="424"/>
      <c r="J22" s="424"/>
      <c r="K22" s="424"/>
      <c r="L22" s="426"/>
      <c r="M22" s="3"/>
      <c r="N22" s="3"/>
      <c r="O22" s="3"/>
      <c r="P22" s="3"/>
      <c r="Q22" s="3"/>
      <c r="R22" s="3"/>
      <c r="S22" s="3"/>
      <c r="T22" s="3"/>
      <c r="U22" s="3"/>
      <c r="V22" s="3"/>
      <c r="W22" s="3"/>
      <c r="X22" s="3"/>
      <c r="Y22" s="3"/>
      <c r="Z22" s="3"/>
    </row>
    <row r="23" spans="1:26" ht="15.75" customHeight="1" x14ac:dyDescent="0.25">
      <c r="A23" s="422"/>
      <c r="B23" s="1087"/>
      <c r="C23" s="670"/>
      <c r="D23" s="1087"/>
      <c r="E23" s="670"/>
      <c r="F23" s="424"/>
      <c r="G23" s="424"/>
      <c r="H23" s="424"/>
      <c r="I23" s="424"/>
      <c r="J23" s="424"/>
      <c r="K23" s="424"/>
      <c r="L23" s="426"/>
      <c r="M23" s="3"/>
      <c r="N23" s="3"/>
      <c r="O23" s="3"/>
      <c r="P23" s="3"/>
      <c r="Q23" s="3"/>
      <c r="R23" s="3"/>
      <c r="S23" s="3"/>
      <c r="T23" s="3"/>
      <c r="U23" s="3"/>
      <c r="V23" s="3"/>
      <c r="W23" s="3"/>
      <c r="X23" s="3"/>
      <c r="Y23" s="3"/>
      <c r="Z23" s="3"/>
    </row>
    <row r="24" spans="1:26" ht="15.75" customHeight="1" x14ac:dyDescent="0.25">
      <c r="A24" s="422"/>
      <c r="B24" s="1087"/>
      <c r="C24" s="670"/>
      <c r="D24" s="1087"/>
      <c r="E24" s="670"/>
      <c r="F24" s="424"/>
      <c r="G24" s="424"/>
      <c r="H24" s="424"/>
      <c r="I24" s="424"/>
      <c r="J24" s="424"/>
      <c r="K24" s="424"/>
      <c r="L24" s="426"/>
      <c r="M24" s="3"/>
      <c r="N24" s="3"/>
      <c r="O24" s="3"/>
      <c r="P24" s="3"/>
      <c r="Q24" s="3"/>
      <c r="R24" s="3"/>
      <c r="S24" s="3"/>
      <c r="T24" s="3"/>
      <c r="U24" s="3"/>
      <c r="V24" s="3"/>
      <c r="W24" s="3"/>
      <c r="X24" s="3"/>
      <c r="Y24" s="3"/>
      <c r="Z24" s="3"/>
    </row>
    <row r="25" spans="1:26" ht="15.75" customHeight="1" x14ac:dyDescent="0.25">
      <c r="A25" s="422"/>
      <c r="B25" s="1087"/>
      <c r="C25" s="670"/>
      <c r="D25" s="1087"/>
      <c r="E25" s="670"/>
      <c r="F25" s="424"/>
      <c r="G25" s="424"/>
      <c r="H25" s="424"/>
      <c r="I25" s="424"/>
      <c r="J25" s="424"/>
      <c r="K25" s="424"/>
      <c r="L25" s="426"/>
      <c r="M25" s="3"/>
      <c r="N25" s="3"/>
      <c r="O25" s="3"/>
      <c r="P25" s="3"/>
      <c r="Q25" s="3"/>
      <c r="R25" s="3"/>
      <c r="S25" s="3"/>
      <c r="T25" s="3"/>
      <c r="U25" s="3"/>
      <c r="V25" s="3"/>
      <c r="W25" s="3"/>
      <c r="X25" s="3"/>
      <c r="Y25" s="3"/>
      <c r="Z25" s="3"/>
    </row>
    <row r="26" spans="1:26" ht="15.75" customHeight="1" x14ac:dyDescent="0.25">
      <c r="A26" s="422"/>
      <c r="B26" s="1087"/>
      <c r="C26" s="670"/>
      <c r="D26" s="1087"/>
      <c r="E26" s="670"/>
      <c r="F26" s="424"/>
      <c r="G26" s="424"/>
      <c r="H26" s="424"/>
      <c r="I26" s="424"/>
      <c r="J26" s="424"/>
      <c r="K26" s="424"/>
      <c r="L26" s="426"/>
      <c r="M26" s="3"/>
      <c r="N26" s="3"/>
      <c r="O26" s="3"/>
      <c r="P26" s="3"/>
      <c r="Q26" s="3"/>
      <c r="R26" s="3"/>
      <c r="S26" s="3"/>
      <c r="T26" s="3"/>
      <c r="U26" s="3"/>
      <c r="V26" s="3"/>
      <c r="W26" s="3"/>
      <c r="X26" s="3"/>
      <c r="Y26" s="3"/>
      <c r="Z26" s="3"/>
    </row>
    <row r="27" spans="1:26" ht="15.75" customHeight="1" x14ac:dyDescent="0.25">
      <c r="A27" s="422"/>
      <c r="B27" s="1087"/>
      <c r="C27" s="670"/>
      <c r="D27" s="1087"/>
      <c r="E27" s="670"/>
      <c r="F27" s="424"/>
      <c r="G27" s="424"/>
      <c r="H27" s="424"/>
      <c r="I27" s="424"/>
      <c r="J27" s="424"/>
      <c r="K27" s="424"/>
      <c r="L27" s="426"/>
      <c r="M27" s="3"/>
      <c r="N27" s="3"/>
      <c r="O27" s="3"/>
      <c r="P27" s="3"/>
      <c r="Q27" s="3"/>
      <c r="R27" s="3"/>
      <c r="S27" s="3"/>
      <c r="T27" s="3"/>
      <c r="U27" s="3"/>
      <c r="V27" s="3"/>
      <c r="W27" s="3"/>
      <c r="X27" s="3"/>
      <c r="Y27" s="3"/>
      <c r="Z27" s="3"/>
    </row>
    <row r="28" spans="1:26" ht="15.75" customHeight="1" x14ac:dyDescent="0.25">
      <c r="A28" s="422"/>
      <c r="B28" s="1087"/>
      <c r="C28" s="670"/>
      <c r="D28" s="1087"/>
      <c r="E28" s="670"/>
      <c r="F28" s="424"/>
      <c r="G28" s="424"/>
      <c r="H28" s="424"/>
      <c r="I28" s="424"/>
      <c r="J28" s="424"/>
      <c r="K28" s="424"/>
      <c r="L28" s="426"/>
      <c r="M28" s="3"/>
      <c r="N28" s="3"/>
      <c r="O28" s="3"/>
      <c r="P28" s="3"/>
      <c r="Q28" s="3"/>
      <c r="R28" s="3"/>
      <c r="S28" s="3"/>
      <c r="T28" s="3"/>
      <c r="U28" s="3"/>
      <c r="V28" s="3"/>
      <c r="W28" s="3"/>
      <c r="X28" s="3"/>
      <c r="Y28" s="3"/>
      <c r="Z28" s="3"/>
    </row>
    <row r="29" spans="1:26" ht="15.75" customHeight="1" x14ac:dyDescent="0.25">
      <c r="A29" s="422"/>
      <c r="B29" s="1087"/>
      <c r="C29" s="670"/>
      <c r="D29" s="1087"/>
      <c r="E29" s="670"/>
      <c r="F29" s="424"/>
      <c r="G29" s="424"/>
      <c r="H29" s="424"/>
      <c r="I29" s="424"/>
      <c r="J29" s="424"/>
      <c r="K29" s="424"/>
      <c r="L29" s="426"/>
      <c r="M29" s="3"/>
      <c r="N29" s="3"/>
      <c r="O29" s="3"/>
      <c r="P29" s="3"/>
      <c r="Q29" s="3"/>
      <c r="R29" s="3"/>
      <c r="S29" s="3"/>
      <c r="T29" s="3"/>
      <c r="U29" s="3"/>
      <c r="V29" s="3"/>
      <c r="W29" s="3"/>
      <c r="X29" s="3"/>
      <c r="Y29" s="3"/>
      <c r="Z29" s="3"/>
    </row>
    <row r="30" spans="1:26" ht="15.75" customHeight="1" x14ac:dyDescent="0.25">
      <c r="A30" s="422"/>
      <c r="B30" s="1087"/>
      <c r="C30" s="670"/>
      <c r="D30" s="1087"/>
      <c r="E30" s="670"/>
      <c r="F30" s="424"/>
      <c r="G30" s="424"/>
      <c r="H30" s="424"/>
      <c r="I30" s="424"/>
      <c r="J30" s="424"/>
      <c r="K30" s="424"/>
      <c r="L30" s="426"/>
      <c r="M30" s="3"/>
      <c r="N30" s="3"/>
      <c r="O30" s="3"/>
      <c r="P30" s="3"/>
      <c r="Q30" s="3"/>
      <c r="R30" s="3"/>
      <c r="S30" s="3"/>
      <c r="T30" s="3"/>
      <c r="U30" s="3"/>
      <c r="V30" s="3"/>
      <c r="W30" s="3"/>
      <c r="X30" s="3"/>
      <c r="Y30" s="3"/>
      <c r="Z30" s="3"/>
    </row>
    <row r="31" spans="1:26" ht="15.75" customHeight="1" x14ac:dyDescent="0.25">
      <c r="A31" s="422"/>
      <c r="B31" s="1087"/>
      <c r="C31" s="670"/>
      <c r="D31" s="1087"/>
      <c r="E31" s="670"/>
      <c r="F31" s="424"/>
      <c r="G31" s="424"/>
      <c r="H31" s="424"/>
      <c r="I31" s="424"/>
      <c r="J31" s="424"/>
      <c r="K31" s="424"/>
      <c r="L31" s="426"/>
      <c r="M31" s="3"/>
      <c r="N31" s="3"/>
      <c r="O31" s="3"/>
      <c r="P31" s="3"/>
      <c r="Q31" s="3"/>
      <c r="R31" s="3"/>
      <c r="S31" s="3"/>
      <c r="T31" s="3"/>
      <c r="U31" s="3"/>
      <c r="V31" s="3"/>
      <c r="W31" s="3"/>
      <c r="X31" s="3"/>
      <c r="Y31" s="3"/>
      <c r="Z31" s="3"/>
    </row>
    <row r="32" spans="1:26" ht="15.75" customHeight="1" x14ac:dyDescent="0.25">
      <c r="A32" s="422"/>
      <c r="B32" s="1087"/>
      <c r="C32" s="670"/>
      <c r="D32" s="1087"/>
      <c r="E32" s="670"/>
      <c r="F32" s="424"/>
      <c r="G32" s="424"/>
      <c r="H32" s="424"/>
      <c r="I32" s="424"/>
      <c r="J32" s="424"/>
      <c r="K32" s="424"/>
      <c r="L32" s="426"/>
      <c r="M32" s="3"/>
      <c r="N32" s="3"/>
      <c r="O32" s="3"/>
      <c r="P32" s="3"/>
      <c r="Q32" s="3"/>
      <c r="R32" s="3"/>
      <c r="S32" s="3"/>
      <c r="T32" s="3"/>
      <c r="U32" s="3"/>
      <c r="V32" s="3"/>
      <c r="W32" s="3"/>
      <c r="X32" s="3"/>
      <c r="Y32" s="3"/>
      <c r="Z32" s="3"/>
    </row>
    <row r="33" spans="1:26" ht="15.75" customHeight="1" x14ac:dyDescent="0.25">
      <c r="A33" s="422"/>
      <c r="B33" s="1087"/>
      <c r="C33" s="670"/>
      <c r="D33" s="1087"/>
      <c r="E33" s="670"/>
      <c r="F33" s="424"/>
      <c r="G33" s="424"/>
      <c r="H33" s="424"/>
      <c r="I33" s="424"/>
      <c r="J33" s="424"/>
      <c r="K33" s="424"/>
      <c r="L33" s="426"/>
      <c r="M33" s="3"/>
      <c r="N33" s="3"/>
      <c r="O33" s="3"/>
      <c r="P33" s="3"/>
      <c r="Q33" s="3"/>
      <c r="R33" s="3"/>
      <c r="S33" s="3"/>
      <c r="T33" s="3"/>
      <c r="U33" s="3"/>
      <c r="V33" s="3"/>
      <c r="W33" s="3"/>
      <c r="X33" s="3"/>
      <c r="Y33" s="3"/>
      <c r="Z33" s="3"/>
    </row>
    <row r="34" spans="1:26" ht="15.75" customHeight="1" x14ac:dyDescent="0.25">
      <c r="A34" s="422"/>
      <c r="B34" s="1087"/>
      <c r="C34" s="670"/>
      <c r="D34" s="1087"/>
      <c r="E34" s="670"/>
      <c r="F34" s="424"/>
      <c r="G34" s="424"/>
      <c r="H34" s="424"/>
      <c r="I34" s="424"/>
      <c r="J34" s="424"/>
      <c r="K34" s="424"/>
      <c r="L34" s="426"/>
      <c r="M34" s="3"/>
      <c r="N34" s="3"/>
      <c r="O34" s="3"/>
      <c r="P34" s="3"/>
      <c r="Q34" s="3"/>
      <c r="R34" s="3"/>
      <c r="S34" s="3"/>
      <c r="T34" s="3"/>
      <c r="U34" s="3"/>
      <c r="V34" s="3"/>
      <c r="W34" s="3"/>
      <c r="X34" s="3"/>
      <c r="Y34" s="3"/>
      <c r="Z34" s="3"/>
    </row>
    <row r="35" spans="1:26" ht="15.75" customHeight="1" x14ac:dyDescent="0.25">
      <c r="A35" s="422"/>
      <c r="B35" s="1087"/>
      <c r="C35" s="670"/>
      <c r="D35" s="1087"/>
      <c r="E35" s="670"/>
      <c r="F35" s="424"/>
      <c r="G35" s="424"/>
      <c r="H35" s="424"/>
      <c r="I35" s="424"/>
      <c r="J35" s="424"/>
      <c r="K35" s="424"/>
      <c r="L35" s="426"/>
      <c r="M35" s="3"/>
      <c r="N35" s="3"/>
      <c r="O35" s="3"/>
      <c r="P35" s="3"/>
      <c r="Q35" s="3"/>
      <c r="R35" s="3"/>
      <c r="S35" s="3"/>
      <c r="T35" s="3"/>
      <c r="U35" s="3"/>
      <c r="V35" s="3"/>
      <c r="W35" s="3"/>
      <c r="X35" s="3"/>
      <c r="Y35" s="3"/>
      <c r="Z35" s="3"/>
    </row>
    <row r="36" spans="1:26" ht="15.75" customHeight="1" x14ac:dyDescent="0.25">
      <c r="A36" s="422"/>
      <c r="B36" s="1087"/>
      <c r="C36" s="670"/>
      <c r="D36" s="1087"/>
      <c r="E36" s="670"/>
      <c r="F36" s="424"/>
      <c r="G36" s="424"/>
      <c r="H36" s="424"/>
      <c r="I36" s="424"/>
      <c r="J36" s="424"/>
      <c r="K36" s="424"/>
      <c r="L36" s="426"/>
      <c r="M36" s="3"/>
      <c r="N36" s="3"/>
      <c r="O36" s="3"/>
      <c r="P36" s="3"/>
      <c r="Q36" s="3"/>
      <c r="R36" s="3"/>
      <c r="S36" s="3"/>
      <c r="T36" s="3"/>
      <c r="U36" s="3"/>
      <c r="V36" s="3"/>
      <c r="W36" s="3"/>
      <c r="X36" s="3"/>
      <c r="Y36" s="3"/>
      <c r="Z36" s="3"/>
    </row>
    <row r="37" spans="1:26" ht="15.75" customHeight="1" x14ac:dyDescent="0.25">
      <c r="A37" s="422"/>
      <c r="B37" s="1087"/>
      <c r="C37" s="670"/>
      <c r="D37" s="1087"/>
      <c r="E37" s="670"/>
      <c r="F37" s="424"/>
      <c r="G37" s="424"/>
      <c r="H37" s="424"/>
      <c r="I37" s="424"/>
      <c r="J37" s="424"/>
      <c r="K37" s="424"/>
      <c r="L37" s="426"/>
      <c r="M37" s="3"/>
      <c r="N37" s="3"/>
      <c r="O37" s="3"/>
      <c r="P37" s="3"/>
      <c r="Q37" s="3"/>
      <c r="R37" s="3"/>
      <c r="S37" s="3"/>
      <c r="T37" s="3"/>
      <c r="U37" s="3"/>
      <c r="V37" s="3"/>
      <c r="W37" s="3"/>
      <c r="X37" s="3"/>
      <c r="Y37" s="3"/>
      <c r="Z37" s="3"/>
    </row>
    <row r="38" spans="1:26" ht="15.75" customHeight="1" x14ac:dyDescent="0.25">
      <c r="A38" s="422"/>
      <c r="B38" s="1087"/>
      <c r="C38" s="670"/>
      <c r="D38" s="1087"/>
      <c r="E38" s="670"/>
      <c r="F38" s="424"/>
      <c r="G38" s="424"/>
      <c r="H38" s="424"/>
      <c r="I38" s="424"/>
      <c r="J38" s="424"/>
      <c r="K38" s="424"/>
      <c r="L38" s="426"/>
      <c r="M38" s="3"/>
      <c r="N38" s="3"/>
      <c r="O38" s="3"/>
      <c r="P38" s="3"/>
      <c r="Q38" s="3"/>
      <c r="R38" s="3"/>
      <c r="S38" s="3"/>
      <c r="T38" s="3"/>
      <c r="U38" s="3"/>
      <c r="V38" s="3"/>
      <c r="W38" s="3"/>
      <c r="X38" s="3"/>
      <c r="Y38" s="3"/>
      <c r="Z38" s="3"/>
    </row>
    <row r="39" spans="1:26" ht="15.75" customHeight="1" x14ac:dyDescent="0.25">
      <c r="A39" s="422"/>
      <c r="B39" s="1087"/>
      <c r="C39" s="670"/>
      <c r="D39" s="1087"/>
      <c r="E39" s="670"/>
      <c r="F39" s="424"/>
      <c r="G39" s="424"/>
      <c r="H39" s="424"/>
      <c r="I39" s="424"/>
      <c r="J39" s="424"/>
      <c r="K39" s="424"/>
      <c r="L39" s="426"/>
      <c r="M39" s="3"/>
      <c r="N39" s="3"/>
      <c r="O39" s="3"/>
      <c r="P39" s="3"/>
      <c r="Q39" s="3"/>
      <c r="R39" s="3"/>
      <c r="S39" s="3"/>
      <c r="T39" s="3"/>
      <c r="U39" s="3"/>
      <c r="V39" s="3"/>
      <c r="W39" s="3"/>
      <c r="X39" s="3"/>
      <c r="Y39" s="3"/>
      <c r="Z39" s="3"/>
    </row>
    <row r="40" spans="1:26" ht="15.75" customHeight="1" x14ac:dyDescent="0.25">
      <c r="A40" s="422"/>
      <c r="B40" s="1087"/>
      <c r="C40" s="670"/>
      <c r="D40" s="1087"/>
      <c r="E40" s="670"/>
      <c r="F40" s="424"/>
      <c r="G40" s="424"/>
      <c r="H40" s="424"/>
      <c r="I40" s="424"/>
      <c r="J40" s="424"/>
      <c r="K40" s="424"/>
      <c r="L40" s="426"/>
      <c r="M40" s="3"/>
      <c r="N40" s="3"/>
      <c r="O40" s="3"/>
      <c r="P40" s="3"/>
      <c r="Q40" s="3"/>
      <c r="R40" s="3"/>
      <c r="S40" s="3"/>
      <c r="T40" s="3"/>
      <c r="U40" s="3"/>
      <c r="V40" s="3"/>
      <c r="W40" s="3"/>
      <c r="X40" s="3"/>
      <c r="Y40" s="3"/>
      <c r="Z40" s="3"/>
    </row>
    <row r="41" spans="1:26" ht="15.75" customHeight="1" x14ac:dyDescent="0.25">
      <c r="A41" s="422"/>
      <c r="B41" s="1087"/>
      <c r="C41" s="670"/>
      <c r="D41" s="1087"/>
      <c r="E41" s="670"/>
      <c r="F41" s="424"/>
      <c r="G41" s="424"/>
      <c r="H41" s="424"/>
      <c r="I41" s="424"/>
      <c r="J41" s="424"/>
      <c r="K41" s="424"/>
      <c r="L41" s="426"/>
      <c r="M41" s="3"/>
      <c r="N41" s="3"/>
      <c r="O41" s="3"/>
      <c r="P41" s="3"/>
      <c r="Q41" s="3"/>
      <c r="R41" s="3"/>
      <c r="S41" s="3"/>
      <c r="T41" s="3"/>
      <c r="U41" s="3"/>
      <c r="V41" s="3"/>
      <c r="W41" s="3"/>
      <c r="X41" s="3"/>
      <c r="Y41" s="3"/>
      <c r="Z41" s="3"/>
    </row>
    <row r="42" spans="1:26" ht="15.75" customHeight="1" x14ac:dyDescent="0.25">
      <c r="A42" s="461"/>
      <c r="B42" s="1092"/>
      <c r="C42" s="686"/>
      <c r="D42" s="1092"/>
      <c r="E42" s="686"/>
      <c r="F42" s="465"/>
      <c r="G42" s="465"/>
      <c r="H42" s="465"/>
      <c r="I42" s="465"/>
      <c r="J42" s="465"/>
      <c r="K42" s="465"/>
      <c r="L42" s="466"/>
      <c r="M42" s="3"/>
      <c r="N42" s="3"/>
      <c r="O42" s="3"/>
      <c r="P42" s="3"/>
      <c r="Q42" s="3"/>
      <c r="R42" s="3"/>
      <c r="S42" s="3"/>
      <c r="T42" s="3"/>
      <c r="U42" s="3"/>
      <c r="V42" s="3"/>
      <c r="W42" s="3"/>
      <c r="X42" s="3"/>
      <c r="Y42" s="3"/>
      <c r="Z42" s="3"/>
    </row>
    <row r="43" spans="1:26" ht="15.75" customHeight="1" x14ac:dyDescent="0.25">
      <c r="A43" s="355"/>
      <c r="B43" s="355"/>
      <c r="C43" s="355"/>
      <c r="D43" s="104"/>
      <c r="E43" s="104"/>
      <c r="F43" s="104"/>
      <c r="G43" s="1089" t="s">
        <v>490</v>
      </c>
      <c r="H43" s="1090"/>
      <c r="I43" s="1090"/>
      <c r="J43" s="1090"/>
      <c r="K43" s="1090"/>
      <c r="L43" s="1091"/>
      <c r="M43" s="3"/>
      <c r="N43" s="3"/>
      <c r="O43" s="3"/>
      <c r="P43" s="3"/>
      <c r="Q43" s="3"/>
      <c r="R43" s="3"/>
      <c r="S43" s="3"/>
      <c r="T43" s="3"/>
      <c r="U43" s="3"/>
      <c r="V43" s="3"/>
      <c r="W43" s="3"/>
      <c r="X43" s="3"/>
      <c r="Y43" s="3"/>
      <c r="Z43" s="3"/>
    </row>
    <row r="44" spans="1:26" ht="15.75" customHeight="1" x14ac:dyDescent="0.25">
      <c r="A44" s="104"/>
      <c r="B44" s="104"/>
      <c r="C44" s="104"/>
      <c r="D44" s="104"/>
      <c r="E44" s="104"/>
      <c r="F44" s="104"/>
      <c r="G44" s="104"/>
      <c r="H44" s="104"/>
      <c r="I44" s="104"/>
      <c r="J44" s="104"/>
      <c r="K44" s="104"/>
      <c r="L44" s="104"/>
      <c r="M44" s="3"/>
      <c r="N44" s="3"/>
      <c r="O44" s="3"/>
      <c r="P44" s="3"/>
      <c r="Q44" s="3"/>
      <c r="R44" s="3"/>
      <c r="S44" s="3"/>
      <c r="T44" s="3"/>
      <c r="U44" s="3"/>
      <c r="V44" s="3"/>
      <c r="W44" s="3"/>
      <c r="X44" s="3"/>
      <c r="Y44" s="3"/>
      <c r="Z44" s="3"/>
    </row>
    <row r="45" spans="1:26" ht="15.75" customHeight="1" x14ac:dyDescent="0.25">
      <c r="A45" s="104"/>
      <c r="B45" s="990" t="s">
        <v>491</v>
      </c>
      <c r="C45" s="787"/>
      <c r="D45" s="991" t="s">
        <v>492</v>
      </c>
      <c r="E45" s="786"/>
      <c r="F45" s="787"/>
      <c r="G45" s="991" t="s">
        <v>493</v>
      </c>
      <c r="H45" s="786"/>
      <c r="I45" s="787"/>
      <c r="J45" s="991" t="s">
        <v>494</v>
      </c>
      <c r="K45" s="942"/>
      <c r="L45" s="104"/>
      <c r="M45" s="3"/>
      <c r="N45" s="3"/>
      <c r="O45" s="3"/>
      <c r="P45" s="3"/>
      <c r="Q45" s="3"/>
      <c r="R45" s="3"/>
      <c r="S45" s="3"/>
      <c r="T45" s="3"/>
      <c r="U45" s="3"/>
      <c r="V45" s="3"/>
      <c r="W45" s="3"/>
      <c r="X45" s="3"/>
      <c r="Y45" s="3"/>
      <c r="Z45" s="3"/>
    </row>
    <row r="46" spans="1:26" ht="15.75" customHeight="1" x14ac:dyDescent="0.25">
      <c r="A46" s="104"/>
      <c r="B46" s="1045"/>
      <c r="C46" s="950"/>
      <c r="D46" s="1043"/>
      <c r="E46" s="870"/>
      <c r="F46" s="950"/>
      <c r="G46" s="1043"/>
      <c r="H46" s="870"/>
      <c r="I46" s="950"/>
      <c r="J46" s="1044"/>
      <c r="K46" s="871"/>
      <c r="L46" s="104"/>
      <c r="M46" s="3"/>
      <c r="N46" s="3"/>
      <c r="O46" s="3"/>
      <c r="P46" s="3"/>
      <c r="Q46" s="3"/>
      <c r="R46" s="3"/>
      <c r="S46" s="3"/>
      <c r="T46" s="3"/>
      <c r="U46" s="3"/>
      <c r="V46" s="3"/>
      <c r="W46" s="3"/>
      <c r="X46" s="3"/>
      <c r="Y46" s="3"/>
      <c r="Z46" s="3"/>
    </row>
    <row r="47" spans="1:26" ht="15.75" customHeight="1" x14ac:dyDescent="0.25">
      <c r="A47" s="356"/>
      <c r="B47" s="356"/>
      <c r="C47" s="357"/>
      <c r="D47" s="358"/>
      <c r="E47" s="358"/>
      <c r="F47" s="359"/>
      <c r="G47" s="356"/>
      <c r="H47" s="360"/>
      <c r="I47" s="356"/>
      <c r="J47" s="356"/>
      <c r="K47" s="356"/>
      <c r="L47" s="359"/>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96">
    <mergeCell ref="D22:E22"/>
    <mergeCell ref="B23:C23"/>
    <mergeCell ref="D23:E23"/>
    <mergeCell ref="B18:C18"/>
    <mergeCell ref="B19:C19"/>
    <mergeCell ref="B20:C20"/>
    <mergeCell ref="B21:C21"/>
    <mergeCell ref="B22:C22"/>
    <mergeCell ref="D20:E20"/>
    <mergeCell ref="D21:E21"/>
    <mergeCell ref="D18:E18"/>
    <mergeCell ref="D19:E19"/>
    <mergeCell ref="B13:C13"/>
    <mergeCell ref="B14:C14"/>
    <mergeCell ref="B15:C15"/>
    <mergeCell ref="B16:C16"/>
    <mergeCell ref="B17:C17"/>
    <mergeCell ref="B10:C10"/>
    <mergeCell ref="D10:E10"/>
    <mergeCell ref="B11:C11"/>
    <mergeCell ref="D11:E11"/>
    <mergeCell ref="D12:E12"/>
    <mergeCell ref="B12:C12"/>
    <mergeCell ref="F8:F9"/>
    <mergeCell ref="G8:G9"/>
    <mergeCell ref="H8:J8"/>
    <mergeCell ref="K8:K9"/>
    <mergeCell ref="A5:C5"/>
    <mergeCell ref="D5:G5"/>
    <mergeCell ref="H5:J5"/>
    <mergeCell ref="K5:L5"/>
    <mergeCell ref="B6:C6"/>
    <mergeCell ref="F6:L6"/>
    <mergeCell ref="A8:A9"/>
    <mergeCell ref="L8:L9"/>
    <mergeCell ref="B8:C9"/>
    <mergeCell ref="D8:E9"/>
    <mergeCell ref="A1:L1"/>
    <mergeCell ref="A2:B2"/>
    <mergeCell ref="C2:G2"/>
    <mergeCell ref="I2:L2"/>
    <mergeCell ref="A3:B3"/>
    <mergeCell ref="C3:G3"/>
    <mergeCell ref="I3:L3"/>
    <mergeCell ref="G46:I46"/>
    <mergeCell ref="J46:K46"/>
    <mergeCell ref="D45:F45"/>
    <mergeCell ref="G45:I45"/>
    <mergeCell ref="J45:K45"/>
    <mergeCell ref="D37:E37"/>
    <mergeCell ref="D38:E38"/>
    <mergeCell ref="D39:E39"/>
    <mergeCell ref="B45:C45"/>
    <mergeCell ref="B46:C46"/>
    <mergeCell ref="D46:F46"/>
    <mergeCell ref="G43:L43"/>
    <mergeCell ref="D42:E42"/>
    <mergeCell ref="B34:C34"/>
    <mergeCell ref="B35:C35"/>
    <mergeCell ref="B36:C36"/>
    <mergeCell ref="B37:C37"/>
    <mergeCell ref="B38:C38"/>
    <mergeCell ref="B39:C39"/>
    <mergeCell ref="B40:C40"/>
    <mergeCell ref="D40:E40"/>
    <mergeCell ref="D41:E41"/>
    <mergeCell ref="D34:E34"/>
    <mergeCell ref="B41:C41"/>
    <mergeCell ref="B42:C42"/>
    <mergeCell ref="D35:E35"/>
    <mergeCell ref="D36:E36"/>
    <mergeCell ref="B31:C31"/>
    <mergeCell ref="B32:C32"/>
    <mergeCell ref="B33:C33"/>
    <mergeCell ref="D28:E28"/>
    <mergeCell ref="D29:E29"/>
    <mergeCell ref="D30:E30"/>
    <mergeCell ref="D31:E31"/>
    <mergeCell ref="D32:E32"/>
    <mergeCell ref="D33:E33"/>
    <mergeCell ref="D27:E27"/>
    <mergeCell ref="B27:C27"/>
    <mergeCell ref="B28:C28"/>
    <mergeCell ref="B29:C29"/>
    <mergeCell ref="B30:C30"/>
    <mergeCell ref="B24:C24"/>
    <mergeCell ref="D24:E24"/>
    <mergeCell ref="B25:C25"/>
    <mergeCell ref="D25:E25"/>
    <mergeCell ref="B26:C26"/>
    <mergeCell ref="D26:E26"/>
    <mergeCell ref="D13:E13"/>
    <mergeCell ref="D14:E14"/>
    <mergeCell ref="D15:E15"/>
    <mergeCell ref="D16:E16"/>
    <mergeCell ref="D17:E17"/>
  </mergeCells>
  <printOptions horizontalCentered="1"/>
  <pageMargins left="0.25" right="0.25" top="0.75" bottom="0.75" header="0" footer="0"/>
  <pageSetup scale="96" orientation="portrait" r:id="rId1"/>
  <headerFooter>
    <oddHeader>&amp;CPrint Notes - Welding</oddHeader>
    <oddFooter>&amp;L 1AF0003 &amp;A&amp;CFF0000Printed Copy Uncontrolled.   
&amp;RRev &amp;D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showGridLines="0" topLeftCell="A5" zoomScaleNormal="100" workbookViewId="0">
      <selection activeCell="A18" sqref="A18:L23"/>
    </sheetView>
  </sheetViews>
  <sheetFormatPr defaultColWidth="12.625" defaultRowHeight="15" customHeight="1" x14ac:dyDescent="0.2"/>
  <cols>
    <col min="1" max="4" width="7.625" customWidth="1"/>
    <col min="5" max="5" width="2.375" customWidth="1"/>
    <col min="6" max="6" width="7.625" customWidth="1"/>
    <col min="7" max="7" width="2.375" customWidth="1"/>
    <col min="8" max="14" width="7.625" customWidth="1"/>
    <col min="15" max="26" width="7.75" customWidth="1"/>
  </cols>
  <sheetData>
    <row r="1" spans="1:26" x14ac:dyDescent="0.25">
      <c r="A1" s="470"/>
      <c r="B1" s="471"/>
      <c r="C1" s="471"/>
      <c r="D1" s="471"/>
      <c r="E1" s="471"/>
      <c r="F1" s="471"/>
      <c r="G1" s="471"/>
      <c r="H1" s="471"/>
      <c r="I1" s="471"/>
      <c r="J1" s="471"/>
      <c r="K1" s="471"/>
      <c r="L1" s="472"/>
      <c r="M1" s="3"/>
      <c r="N1" s="3"/>
      <c r="O1" s="3"/>
      <c r="P1" s="3"/>
      <c r="Q1" s="3"/>
      <c r="R1" s="3"/>
      <c r="S1" s="3"/>
      <c r="T1" s="3"/>
      <c r="U1" s="3"/>
      <c r="V1" s="3"/>
      <c r="W1" s="3"/>
      <c r="X1" s="3"/>
      <c r="Y1" s="3"/>
      <c r="Z1" s="3"/>
    </row>
    <row r="2" spans="1:26" x14ac:dyDescent="0.25">
      <c r="A2" s="1102" t="s">
        <v>581</v>
      </c>
      <c r="B2" s="653"/>
      <c r="C2" s="653"/>
      <c r="D2" s="653"/>
      <c r="E2" s="653"/>
      <c r="F2" s="653"/>
      <c r="G2" s="653"/>
      <c r="H2" s="653"/>
      <c r="I2" s="653"/>
      <c r="J2" s="653"/>
      <c r="K2" s="653"/>
      <c r="L2" s="771"/>
      <c r="M2" s="3"/>
      <c r="N2" s="3"/>
      <c r="O2" s="3"/>
      <c r="P2" s="3"/>
      <c r="Q2" s="3"/>
      <c r="R2" s="3"/>
      <c r="S2" s="3"/>
      <c r="T2" s="3"/>
      <c r="U2" s="3"/>
      <c r="V2" s="3"/>
      <c r="W2" s="3"/>
      <c r="X2" s="3"/>
      <c r="Y2" s="3"/>
      <c r="Z2" s="3"/>
    </row>
    <row r="3" spans="1:26" x14ac:dyDescent="0.25">
      <c r="A3" s="1102" t="s">
        <v>582</v>
      </c>
      <c r="B3" s="653"/>
      <c r="C3" s="653"/>
      <c r="D3" s="653"/>
      <c r="E3" s="653"/>
      <c r="F3" s="653"/>
      <c r="G3" s="653"/>
      <c r="H3" s="653"/>
      <c r="I3" s="653"/>
      <c r="J3" s="653"/>
      <c r="K3" s="653"/>
      <c r="L3" s="771"/>
      <c r="M3" s="3"/>
      <c r="N3" s="3"/>
      <c r="O3" s="3"/>
      <c r="P3" s="3"/>
      <c r="Q3" s="3"/>
      <c r="R3" s="3"/>
      <c r="S3" s="3"/>
      <c r="T3" s="3"/>
      <c r="U3" s="3"/>
      <c r="V3" s="3"/>
      <c r="W3" s="3"/>
      <c r="X3" s="3"/>
      <c r="Y3" s="3"/>
      <c r="Z3" s="3"/>
    </row>
    <row r="4" spans="1:26" x14ac:dyDescent="0.25">
      <c r="A4" s="473"/>
      <c r="B4" s="21"/>
      <c r="C4" s="21"/>
      <c r="D4" s="21"/>
      <c r="E4" s="21"/>
      <c r="F4" s="21"/>
      <c r="G4" s="21"/>
      <c r="H4" s="21"/>
      <c r="I4" s="21"/>
      <c r="J4" s="21"/>
      <c r="K4" s="21"/>
      <c r="L4" s="474"/>
      <c r="M4" s="3"/>
      <c r="N4" s="3"/>
      <c r="O4" s="3"/>
      <c r="P4" s="3"/>
      <c r="Q4" s="3"/>
      <c r="R4" s="3"/>
      <c r="S4" s="3"/>
      <c r="T4" s="3"/>
      <c r="U4" s="3"/>
      <c r="V4" s="3"/>
      <c r="W4" s="3"/>
      <c r="X4" s="3"/>
      <c r="Y4" s="3"/>
      <c r="Z4" s="3"/>
    </row>
    <row r="5" spans="1:26" x14ac:dyDescent="0.25">
      <c r="A5" s="1102" t="s">
        <v>746</v>
      </c>
      <c r="B5" s="653"/>
      <c r="C5" s="653"/>
      <c r="D5" s="653"/>
      <c r="E5" s="653"/>
      <c r="F5" s="653"/>
      <c r="G5" s="653"/>
      <c r="H5" s="653"/>
      <c r="I5" s="653"/>
      <c r="J5" s="653"/>
      <c r="K5" s="653"/>
      <c r="L5" s="771"/>
      <c r="M5" s="3"/>
      <c r="N5" s="3"/>
      <c r="O5" s="3"/>
      <c r="P5" s="3"/>
      <c r="Q5" s="3"/>
      <c r="R5" s="3"/>
      <c r="S5" s="3"/>
      <c r="T5" s="3"/>
      <c r="U5" s="3"/>
      <c r="V5" s="3"/>
      <c r="W5" s="3"/>
      <c r="X5" s="3"/>
      <c r="Y5" s="3"/>
      <c r="Z5" s="3"/>
    </row>
    <row r="6" spans="1:26" x14ac:dyDescent="0.25">
      <c r="A6" s="1103"/>
      <c r="B6" s="653"/>
      <c r="C6" s="653"/>
      <c r="D6" s="653"/>
      <c r="E6" s="653"/>
      <c r="F6" s="653"/>
      <c r="G6" s="653"/>
      <c r="H6" s="653"/>
      <c r="I6" s="653"/>
      <c r="J6" s="653"/>
      <c r="K6" s="653"/>
      <c r="L6" s="771"/>
      <c r="M6" s="3"/>
      <c r="N6" s="475"/>
      <c r="O6" s="3"/>
      <c r="P6" s="3"/>
      <c r="Q6" s="3"/>
      <c r="R6" s="3"/>
      <c r="S6" s="3"/>
      <c r="T6" s="3"/>
      <c r="U6" s="3"/>
      <c r="V6" s="3"/>
      <c r="W6" s="3"/>
      <c r="X6" s="3"/>
      <c r="Y6" s="3"/>
      <c r="Z6" s="3"/>
    </row>
    <row r="7" spans="1:26" x14ac:dyDescent="0.25">
      <c r="A7" s="476"/>
      <c r="B7" s="3"/>
      <c r="C7" s="3"/>
      <c r="D7" s="3"/>
      <c r="E7" s="3"/>
      <c r="F7" s="3"/>
      <c r="G7" s="3"/>
      <c r="H7" s="3"/>
      <c r="I7" s="3"/>
      <c r="J7" s="3"/>
      <c r="K7" s="3"/>
      <c r="L7" s="474"/>
      <c r="M7" s="3"/>
      <c r="N7" s="3"/>
      <c r="O7" s="3"/>
      <c r="P7" s="3"/>
      <c r="Q7" s="3"/>
      <c r="R7" s="3"/>
      <c r="S7" s="3"/>
      <c r="T7" s="3"/>
      <c r="U7" s="3"/>
      <c r="V7" s="3"/>
      <c r="W7" s="3"/>
      <c r="X7" s="3"/>
      <c r="Y7" s="3"/>
      <c r="Z7" s="3"/>
    </row>
    <row r="8" spans="1:26" x14ac:dyDescent="0.25">
      <c r="A8" s="1104" t="s">
        <v>583</v>
      </c>
      <c r="B8" s="670"/>
      <c r="C8" s="1105" t="str">
        <f>IF(ISBLANK(Information!D2),"",Information!D2)</f>
        <v/>
      </c>
      <c r="D8" s="669"/>
      <c r="E8" s="669"/>
      <c r="F8" s="670"/>
      <c r="G8" s="1104" t="s">
        <v>168</v>
      </c>
      <c r="H8" s="669"/>
      <c r="I8" s="670"/>
      <c r="J8" s="1105" t="str">
        <f>IF(ISBLANK(Information!D19),"",Information!D19)</f>
        <v/>
      </c>
      <c r="K8" s="669"/>
      <c r="L8" s="670"/>
      <c r="M8" s="3"/>
      <c r="N8" s="3"/>
      <c r="O8" s="3"/>
      <c r="P8" s="3"/>
      <c r="Q8" s="3"/>
      <c r="R8" s="3"/>
      <c r="S8" s="3"/>
      <c r="T8" s="3"/>
      <c r="U8" s="3"/>
      <c r="V8" s="3"/>
      <c r="W8" s="3"/>
      <c r="X8" s="3"/>
      <c r="Y8" s="3"/>
      <c r="Z8" s="3"/>
    </row>
    <row r="9" spans="1:26" x14ac:dyDescent="0.25">
      <c r="A9" s="1104" t="s">
        <v>584</v>
      </c>
      <c r="B9" s="670"/>
      <c r="C9" s="1105" t="str">
        <f>IF(ISBLANK(Information!D3),"",Information!D3)</f>
        <v/>
      </c>
      <c r="D9" s="669"/>
      <c r="E9" s="669"/>
      <c r="F9" s="670"/>
      <c r="G9" s="1104" t="s">
        <v>585</v>
      </c>
      <c r="H9" s="669"/>
      <c r="I9" s="670"/>
      <c r="J9" s="1105" t="str">
        <f>IF(ISBLANK(Information!D18),"",Information!D18)</f>
        <v/>
      </c>
      <c r="K9" s="669"/>
      <c r="L9" s="670"/>
      <c r="M9" s="3"/>
      <c r="N9" s="3"/>
      <c r="O9" s="3"/>
      <c r="P9" s="3"/>
      <c r="Q9" s="3"/>
      <c r="R9" s="3"/>
      <c r="S9" s="3"/>
      <c r="T9" s="3"/>
      <c r="U9" s="3"/>
      <c r="V9" s="3"/>
      <c r="W9" s="3"/>
      <c r="X9" s="3"/>
      <c r="Y9" s="3"/>
      <c r="Z9" s="3"/>
    </row>
    <row r="10" spans="1:26" x14ac:dyDescent="0.25">
      <c r="A10" s="1104" t="s">
        <v>586</v>
      </c>
      <c r="B10" s="670"/>
      <c r="C10" s="1105" t="str">
        <f>IF(ISBLANK(Information!D4),"",Information!D4)</f>
        <v/>
      </c>
      <c r="D10" s="669"/>
      <c r="E10" s="669"/>
      <c r="F10" s="670"/>
      <c r="G10" s="1104" t="s">
        <v>587</v>
      </c>
      <c r="H10" s="669"/>
      <c r="I10" s="670"/>
      <c r="J10" s="1105" t="str">
        <f>IF(ISBLANK(Information!D20),"",Information!D20)</f>
        <v/>
      </c>
      <c r="K10" s="669"/>
      <c r="L10" s="670"/>
      <c r="M10" s="3"/>
      <c r="N10" s="3"/>
      <c r="O10" s="3"/>
      <c r="P10" s="3"/>
      <c r="Q10" s="3"/>
      <c r="R10" s="3"/>
      <c r="S10" s="3"/>
      <c r="T10" s="3"/>
      <c r="U10" s="3"/>
      <c r="V10" s="3"/>
      <c r="W10" s="3"/>
      <c r="X10" s="3"/>
      <c r="Y10" s="3"/>
      <c r="Z10" s="3"/>
    </row>
    <row r="11" spans="1:26" x14ac:dyDescent="0.25">
      <c r="A11" s="476"/>
      <c r="B11" s="3"/>
      <c r="C11" s="3"/>
      <c r="D11" s="3"/>
      <c r="E11" s="3"/>
      <c r="F11" s="3"/>
      <c r="G11" s="3"/>
      <c r="H11" s="3"/>
      <c r="I11" s="3"/>
      <c r="J11" s="3"/>
      <c r="K11" s="3"/>
      <c r="L11" s="474"/>
      <c r="M11" s="3"/>
      <c r="N11" s="3"/>
      <c r="O11" s="3"/>
      <c r="P11" s="3"/>
      <c r="Q11" s="3"/>
      <c r="R11" s="3"/>
      <c r="S11" s="3"/>
      <c r="T11" s="3"/>
      <c r="U11" s="3"/>
      <c r="V11" s="3"/>
      <c r="W11" s="3"/>
      <c r="X11" s="3"/>
      <c r="Y11" s="3"/>
      <c r="Z11" s="3"/>
    </row>
    <row r="12" spans="1:26" x14ac:dyDescent="0.25">
      <c r="A12" s="1106" t="s">
        <v>588</v>
      </c>
      <c r="B12" s="707"/>
      <c r="C12" s="707"/>
      <c r="D12" s="1107"/>
      <c r="E12" s="707"/>
      <c r="F12" s="707"/>
      <c r="G12" s="707"/>
      <c r="H12" s="707"/>
      <c r="I12" s="707"/>
      <c r="J12" s="707"/>
      <c r="K12" s="707"/>
      <c r="L12" s="474"/>
      <c r="M12" s="3"/>
      <c r="N12" s="3"/>
      <c r="O12" s="3"/>
      <c r="P12" s="3"/>
      <c r="Q12" s="3"/>
      <c r="R12" s="3"/>
      <c r="S12" s="3"/>
      <c r="T12" s="3"/>
      <c r="U12" s="3"/>
      <c r="V12" s="3"/>
      <c r="W12" s="3"/>
      <c r="X12" s="3"/>
      <c r="Y12" s="3"/>
      <c r="Z12" s="3"/>
    </row>
    <row r="13" spans="1:26" x14ac:dyDescent="0.25">
      <c r="A13" s="476"/>
      <c r="B13" s="3"/>
      <c r="C13" s="3"/>
      <c r="D13" s="3"/>
      <c r="E13" s="3"/>
      <c r="F13" s="3"/>
      <c r="G13" s="3"/>
      <c r="H13" s="3"/>
      <c r="I13" s="3"/>
      <c r="J13" s="3"/>
      <c r="K13" s="3"/>
      <c r="L13" s="474"/>
      <c r="M13" s="3"/>
      <c r="N13" s="3"/>
      <c r="O13" s="3"/>
      <c r="P13" s="3"/>
      <c r="Q13" s="3"/>
      <c r="R13" s="3"/>
      <c r="S13" s="3"/>
      <c r="T13" s="3"/>
      <c r="U13" s="3"/>
      <c r="V13" s="3"/>
      <c r="W13" s="3"/>
      <c r="X13" s="3"/>
      <c r="Y13" s="3"/>
      <c r="Z13" s="3"/>
    </row>
    <row r="14" spans="1:26" x14ac:dyDescent="0.25">
      <c r="A14" s="1104" t="s">
        <v>589</v>
      </c>
      <c r="B14" s="669"/>
      <c r="C14" s="670"/>
      <c r="D14" s="41" t="s">
        <v>590</v>
      </c>
      <c r="E14" s="41"/>
      <c r="F14" s="41" t="s">
        <v>591</v>
      </c>
      <c r="G14" s="41"/>
      <c r="H14" s="41" t="s">
        <v>592</v>
      </c>
      <c r="I14" s="1105"/>
      <c r="J14" s="669"/>
      <c r="K14" s="669"/>
      <c r="L14" s="670"/>
      <c r="M14" s="3"/>
      <c r="N14" s="3"/>
      <c r="O14" s="3"/>
      <c r="P14" s="3"/>
      <c r="Q14" s="3"/>
      <c r="R14" s="3"/>
      <c r="S14" s="3"/>
      <c r="T14" s="3"/>
      <c r="U14" s="3"/>
      <c r="V14" s="3"/>
      <c r="W14" s="3"/>
      <c r="X14" s="3"/>
      <c r="Y14" s="3"/>
      <c r="Z14" s="3"/>
    </row>
    <row r="15" spans="1:26" x14ac:dyDescent="0.25">
      <c r="A15" s="476"/>
      <c r="B15" s="3"/>
      <c r="C15" s="3"/>
      <c r="D15" s="3"/>
      <c r="E15" s="3"/>
      <c r="F15" s="3"/>
      <c r="G15" s="3"/>
      <c r="H15" s="3"/>
      <c r="I15" s="3"/>
      <c r="J15" s="3"/>
      <c r="K15" s="3"/>
      <c r="L15" s="474"/>
      <c r="M15" s="3"/>
      <c r="N15" s="3"/>
      <c r="O15" s="3"/>
      <c r="P15" s="3"/>
      <c r="Q15" s="3"/>
      <c r="R15" s="3"/>
      <c r="S15" s="3"/>
      <c r="T15" s="3"/>
      <c r="U15" s="3"/>
      <c r="V15" s="3"/>
      <c r="W15" s="3"/>
      <c r="X15" s="3"/>
      <c r="Y15" s="3"/>
      <c r="Z15" s="3"/>
    </row>
    <row r="16" spans="1:26" x14ac:dyDescent="0.25">
      <c r="A16" s="477" t="s">
        <v>593</v>
      </c>
      <c r="B16" s="478"/>
      <c r="C16" s="478"/>
      <c r="D16" s="478"/>
      <c r="E16" s="1107"/>
      <c r="F16" s="707"/>
      <c r="G16" s="707"/>
      <c r="H16" s="707"/>
      <c r="I16" s="707"/>
      <c r="J16" s="707"/>
      <c r="K16" s="707"/>
      <c r="L16" s="474"/>
      <c r="M16" s="3"/>
      <c r="N16" s="3"/>
      <c r="O16" s="3"/>
      <c r="P16" s="3"/>
      <c r="Q16" s="3"/>
      <c r="R16" s="3"/>
      <c r="S16" s="3"/>
      <c r="T16" s="3"/>
      <c r="U16" s="3"/>
      <c r="V16" s="3"/>
      <c r="W16" s="3"/>
      <c r="X16" s="3"/>
      <c r="Y16" s="3"/>
      <c r="Z16" s="3"/>
    </row>
    <row r="17" spans="1:26" x14ac:dyDescent="0.25">
      <c r="A17" s="476"/>
      <c r="B17" s="3"/>
      <c r="C17" s="3"/>
      <c r="D17" s="3"/>
      <c r="E17" s="3"/>
      <c r="F17" s="3"/>
      <c r="G17" s="3"/>
      <c r="H17" s="3"/>
      <c r="I17" s="3"/>
      <c r="J17" s="3"/>
      <c r="K17" s="3"/>
      <c r="L17" s="474"/>
      <c r="M17" s="3"/>
      <c r="N17" s="3"/>
      <c r="O17" s="3"/>
      <c r="P17" s="3"/>
      <c r="Q17" s="3"/>
      <c r="R17" s="3"/>
      <c r="S17" s="3"/>
      <c r="T17" s="3"/>
      <c r="U17" s="3"/>
      <c r="V17" s="3"/>
      <c r="W17" s="3"/>
      <c r="X17" s="3"/>
      <c r="Y17" s="3"/>
      <c r="Z17" s="3"/>
    </row>
    <row r="18" spans="1:26" x14ac:dyDescent="0.25">
      <c r="A18" s="1102" t="s">
        <v>764</v>
      </c>
      <c r="B18" s="653"/>
      <c r="C18" s="653"/>
      <c r="D18" s="653"/>
      <c r="E18" s="653"/>
      <c r="F18" s="653"/>
      <c r="G18" s="653"/>
      <c r="H18" s="653"/>
      <c r="I18" s="653"/>
      <c r="J18" s="653"/>
      <c r="K18" s="653"/>
      <c r="L18" s="771"/>
      <c r="M18" s="3"/>
      <c r="N18" s="3"/>
      <c r="O18" s="3"/>
      <c r="P18" s="3"/>
      <c r="Q18" s="3"/>
      <c r="R18" s="3"/>
      <c r="S18" s="3"/>
      <c r="T18" s="3"/>
      <c r="U18" s="3"/>
      <c r="V18" s="3"/>
      <c r="W18" s="3"/>
      <c r="X18" s="3"/>
      <c r="Y18" s="3"/>
      <c r="Z18" s="3"/>
    </row>
    <row r="19" spans="1:26" x14ac:dyDescent="0.25">
      <c r="A19" s="1103"/>
      <c r="B19" s="653"/>
      <c r="C19" s="653"/>
      <c r="D19" s="653"/>
      <c r="E19" s="653"/>
      <c r="F19" s="653"/>
      <c r="G19" s="653"/>
      <c r="H19" s="653"/>
      <c r="I19" s="653"/>
      <c r="J19" s="653"/>
      <c r="K19" s="653"/>
      <c r="L19" s="771"/>
      <c r="M19" s="3"/>
      <c r="N19" s="3"/>
      <c r="O19" s="3"/>
      <c r="P19" s="3"/>
      <c r="Q19" s="3"/>
      <c r="R19" s="3"/>
      <c r="S19" s="3"/>
      <c r="T19" s="3"/>
      <c r="U19" s="3"/>
      <c r="V19" s="3"/>
      <c r="W19" s="3"/>
      <c r="X19" s="3"/>
      <c r="Y19" s="3"/>
      <c r="Z19" s="3"/>
    </row>
    <row r="20" spans="1:26" x14ac:dyDescent="0.25">
      <c r="A20" s="1103"/>
      <c r="B20" s="653"/>
      <c r="C20" s="653"/>
      <c r="D20" s="653"/>
      <c r="E20" s="653"/>
      <c r="F20" s="653"/>
      <c r="G20" s="653"/>
      <c r="H20" s="653"/>
      <c r="I20" s="653"/>
      <c r="J20" s="653"/>
      <c r="K20" s="653"/>
      <c r="L20" s="771"/>
      <c r="M20" s="3"/>
      <c r="N20" s="3"/>
      <c r="O20" s="3"/>
      <c r="P20" s="3"/>
      <c r="Q20" s="3"/>
      <c r="R20" s="3"/>
      <c r="S20" s="3"/>
      <c r="T20" s="3"/>
      <c r="U20" s="3"/>
      <c r="V20" s="3"/>
      <c r="W20" s="3"/>
      <c r="X20" s="3"/>
      <c r="Y20" s="3"/>
      <c r="Z20" s="3"/>
    </row>
    <row r="21" spans="1:26" ht="15.75" customHeight="1" x14ac:dyDescent="0.25">
      <c r="A21" s="1103"/>
      <c r="B21" s="653"/>
      <c r="C21" s="653"/>
      <c r="D21" s="653"/>
      <c r="E21" s="653"/>
      <c r="F21" s="653"/>
      <c r="G21" s="653"/>
      <c r="H21" s="653"/>
      <c r="I21" s="653"/>
      <c r="J21" s="653"/>
      <c r="K21" s="653"/>
      <c r="L21" s="771"/>
      <c r="M21" s="3"/>
      <c r="N21" s="3"/>
      <c r="O21" s="3"/>
      <c r="P21" s="3"/>
      <c r="Q21" s="3"/>
      <c r="R21" s="3"/>
      <c r="S21" s="3"/>
      <c r="T21" s="3"/>
      <c r="U21" s="3"/>
      <c r="V21" s="3"/>
      <c r="W21" s="3"/>
      <c r="X21" s="3"/>
      <c r="Y21" s="3"/>
      <c r="Z21" s="3"/>
    </row>
    <row r="22" spans="1:26" ht="15.75" customHeight="1" x14ac:dyDescent="0.25">
      <c r="A22" s="1103"/>
      <c r="B22" s="653"/>
      <c r="C22" s="653"/>
      <c r="D22" s="653"/>
      <c r="E22" s="653"/>
      <c r="F22" s="653"/>
      <c r="G22" s="653"/>
      <c r="H22" s="653"/>
      <c r="I22" s="653"/>
      <c r="J22" s="653"/>
      <c r="K22" s="653"/>
      <c r="L22" s="771"/>
      <c r="M22" s="3"/>
      <c r="N22" s="3"/>
      <c r="O22" s="3"/>
      <c r="P22" s="3"/>
      <c r="Q22" s="3"/>
      <c r="R22" s="3"/>
      <c r="S22" s="3"/>
      <c r="T22" s="3"/>
      <c r="U22" s="3"/>
      <c r="V22" s="3"/>
      <c r="W22" s="3"/>
      <c r="X22" s="3"/>
      <c r="Y22" s="3"/>
      <c r="Z22" s="3"/>
    </row>
    <row r="23" spans="1:26" ht="15.75" customHeight="1" x14ac:dyDescent="0.25">
      <c r="A23" s="1103"/>
      <c r="B23" s="653"/>
      <c r="C23" s="653"/>
      <c r="D23" s="653"/>
      <c r="E23" s="653"/>
      <c r="F23" s="653"/>
      <c r="G23" s="653"/>
      <c r="H23" s="653"/>
      <c r="I23" s="653"/>
      <c r="J23" s="653"/>
      <c r="K23" s="653"/>
      <c r="L23" s="771"/>
      <c r="M23" s="3"/>
      <c r="N23" s="3"/>
      <c r="O23" s="3"/>
      <c r="P23" s="3"/>
      <c r="Q23" s="3"/>
      <c r="R23" s="3"/>
      <c r="S23" s="3"/>
      <c r="T23" s="3"/>
      <c r="U23" s="3"/>
      <c r="V23" s="3"/>
      <c r="W23" s="3"/>
      <c r="X23" s="3"/>
      <c r="Y23" s="3"/>
      <c r="Z23" s="3"/>
    </row>
    <row r="24" spans="1:26" ht="15.75" customHeight="1" x14ac:dyDescent="0.25">
      <c r="A24" s="476"/>
      <c r="B24" s="3"/>
      <c r="C24" s="3"/>
      <c r="D24" s="3"/>
      <c r="E24" s="3"/>
      <c r="F24" s="3"/>
      <c r="G24" s="3"/>
      <c r="H24" s="3"/>
      <c r="I24" s="3"/>
      <c r="J24" s="3"/>
      <c r="K24" s="3"/>
      <c r="L24" s="474"/>
      <c r="M24" s="3"/>
      <c r="N24" s="3"/>
      <c r="O24" s="3"/>
      <c r="P24" s="3"/>
      <c r="Q24" s="3"/>
      <c r="R24" s="3"/>
      <c r="S24" s="3"/>
      <c r="T24" s="3"/>
      <c r="U24" s="3"/>
      <c r="V24" s="3"/>
      <c r="W24" s="3"/>
      <c r="X24" s="3"/>
      <c r="Y24" s="3"/>
      <c r="Z24" s="3"/>
    </row>
    <row r="25" spans="1:26" ht="15.75" customHeight="1" x14ac:dyDescent="0.25">
      <c r="A25" s="1108" t="s">
        <v>594</v>
      </c>
      <c r="B25" s="653"/>
      <c r="C25" s="653"/>
      <c r="D25" s="653"/>
      <c r="E25" s="653"/>
      <c r="F25" s="653"/>
      <c r="G25" s="653"/>
      <c r="H25" s="653"/>
      <c r="I25" s="653"/>
      <c r="J25" s="653"/>
      <c r="K25" s="653"/>
      <c r="L25" s="771"/>
      <c r="M25" s="3"/>
      <c r="N25" s="3"/>
      <c r="O25" s="3"/>
      <c r="P25" s="3"/>
      <c r="Q25" s="3"/>
      <c r="R25" s="3"/>
      <c r="S25" s="3"/>
      <c r="T25" s="3"/>
      <c r="U25" s="3"/>
      <c r="V25" s="3"/>
      <c r="W25" s="3"/>
      <c r="X25" s="3"/>
      <c r="Y25" s="3"/>
      <c r="Z25" s="3"/>
    </row>
    <row r="26" spans="1:26" ht="15.75" customHeight="1" x14ac:dyDescent="0.25">
      <c r="A26" s="476"/>
      <c r="B26" s="3"/>
      <c r="C26" s="3"/>
      <c r="D26" s="3"/>
      <c r="E26" s="3"/>
      <c r="F26" s="3"/>
      <c r="G26" s="3"/>
      <c r="H26" s="3"/>
      <c r="I26" s="3"/>
      <c r="J26" s="3"/>
      <c r="K26" s="3"/>
      <c r="L26" s="474"/>
      <c r="M26" s="3"/>
      <c r="N26" s="3"/>
      <c r="O26" s="3"/>
      <c r="P26" s="3"/>
      <c r="Q26" s="3"/>
      <c r="R26" s="3"/>
      <c r="S26" s="3"/>
      <c r="T26" s="3"/>
      <c r="U26" s="3"/>
      <c r="V26" s="3"/>
      <c r="W26" s="3"/>
      <c r="X26" s="3"/>
      <c r="Y26" s="3"/>
      <c r="Z26" s="3"/>
    </row>
    <row r="27" spans="1:26" ht="15.75" customHeight="1" x14ac:dyDescent="0.25">
      <c r="A27" s="476"/>
      <c r="B27" s="3"/>
      <c r="C27" s="3"/>
      <c r="D27" s="3"/>
      <c r="E27" s="3"/>
      <c r="F27" s="3"/>
      <c r="G27" s="3"/>
      <c r="H27" s="3"/>
      <c r="I27" s="3"/>
      <c r="J27" s="3"/>
      <c r="K27" s="3"/>
      <c r="L27" s="474"/>
      <c r="M27" s="3"/>
      <c r="N27" s="3"/>
      <c r="O27" s="3"/>
      <c r="P27" s="3"/>
      <c r="Q27" s="3"/>
      <c r="R27" s="3"/>
      <c r="S27" s="3"/>
      <c r="T27" s="3"/>
      <c r="U27" s="3"/>
      <c r="V27" s="3"/>
      <c r="W27" s="3"/>
      <c r="X27" s="3"/>
      <c r="Y27" s="3"/>
      <c r="Z27" s="3"/>
    </row>
    <row r="28" spans="1:26" ht="15.75" customHeight="1" x14ac:dyDescent="0.25">
      <c r="A28" s="476"/>
      <c r="B28" s="3"/>
      <c r="C28" s="3"/>
      <c r="D28" s="3"/>
      <c r="E28" s="3"/>
      <c r="F28" s="3"/>
      <c r="G28" s="3"/>
      <c r="H28" s="3"/>
      <c r="I28" s="3"/>
      <c r="J28" s="3"/>
      <c r="K28" s="3"/>
      <c r="L28" s="474"/>
      <c r="M28" s="3"/>
      <c r="N28" s="3"/>
      <c r="O28" s="3"/>
      <c r="P28" s="3"/>
      <c r="Q28" s="3"/>
      <c r="R28" s="3"/>
      <c r="S28" s="3"/>
      <c r="T28" s="3"/>
      <c r="U28" s="3"/>
      <c r="V28" s="3"/>
      <c r="W28" s="3"/>
      <c r="X28" s="3"/>
      <c r="Y28" s="3"/>
      <c r="Z28" s="3"/>
    </row>
    <row r="29" spans="1:26" ht="15.75" customHeight="1" x14ac:dyDescent="0.25">
      <c r="A29" s="1109" t="s">
        <v>595</v>
      </c>
      <c r="B29" s="774"/>
      <c r="C29" s="774"/>
      <c r="D29" s="774"/>
      <c r="E29" s="774"/>
      <c r="F29" s="774"/>
      <c r="G29" s="774"/>
      <c r="H29" s="774"/>
      <c r="I29" s="774"/>
      <c r="J29" s="1110" t="s">
        <v>2</v>
      </c>
      <c r="K29" s="774"/>
      <c r="L29" s="775"/>
      <c r="M29" s="3"/>
      <c r="N29" s="3"/>
      <c r="O29" s="3"/>
      <c r="P29" s="3"/>
      <c r="Q29" s="3"/>
      <c r="R29" s="3"/>
      <c r="S29" s="3"/>
      <c r="T29" s="3"/>
      <c r="U29" s="3"/>
      <c r="V29" s="3"/>
      <c r="W29" s="3"/>
      <c r="X29" s="3"/>
      <c r="Y29" s="3"/>
      <c r="Z29" s="3"/>
    </row>
    <row r="30" spans="1:26" ht="15.75" customHeight="1" x14ac:dyDescent="0.25">
      <c r="A30" s="476"/>
      <c r="B30" s="3"/>
      <c r="C30" s="3"/>
      <c r="D30" s="3"/>
      <c r="E30" s="3"/>
      <c r="F30" s="3"/>
      <c r="G30" s="3"/>
      <c r="H30" s="3"/>
      <c r="I30" s="3"/>
      <c r="J30" s="3"/>
      <c r="K30" s="3"/>
      <c r="L30" s="474"/>
      <c r="M30" s="3"/>
      <c r="N30" s="3"/>
      <c r="O30" s="3"/>
      <c r="P30" s="3"/>
      <c r="Q30" s="3"/>
      <c r="R30" s="3"/>
      <c r="S30" s="3"/>
      <c r="T30" s="3"/>
      <c r="U30" s="3"/>
      <c r="V30" s="3"/>
      <c r="W30" s="3"/>
      <c r="X30" s="3"/>
      <c r="Y30" s="3"/>
      <c r="Z30" s="3"/>
    </row>
    <row r="31" spans="1:26" ht="15.75" customHeight="1" x14ac:dyDescent="0.25">
      <c r="A31" s="476"/>
      <c r="B31" s="3"/>
      <c r="C31" s="3"/>
      <c r="D31" s="3"/>
      <c r="E31" s="3"/>
      <c r="F31" s="3"/>
      <c r="G31" s="3"/>
      <c r="H31" s="3"/>
      <c r="I31" s="3"/>
      <c r="J31" s="3"/>
      <c r="K31" s="3"/>
      <c r="L31" s="474"/>
      <c r="M31" s="3"/>
      <c r="N31" s="3"/>
      <c r="O31" s="3"/>
      <c r="P31" s="3"/>
      <c r="Q31" s="3"/>
      <c r="R31" s="3"/>
      <c r="S31" s="3"/>
      <c r="T31" s="3"/>
      <c r="U31" s="3"/>
      <c r="V31" s="3"/>
      <c r="W31" s="3"/>
      <c r="X31" s="3"/>
      <c r="Y31" s="3"/>
      <c r="Z31" s="3"/>
    </row>
    <row r="32" spans="1:26" ht="15.75" customHeight="1" x14ac:dyDescent="0.25">
      <c r="A32" s="476"/>
      <c r="B32" s="3"/>
      <c r="C32" s="3"/>
      <c r="D32" s="3"/>
      <c r="E32" s="3"/>
      <c r="F32" s="3"/>
      <c r="G32" s="3"/>
      <c r="H32" s="3"/>
      <c r="I32" s="3"/>
      <c r="J32" s="3"/>
      <c r="K32" s="3"/>
      <c r="L32" s="474"/>
      <c r="M32" s="3"/>
      <c r="N32" s="3"/>
      <c r="O32" s="3"/>
      <c r="P32" s="3"/>
      <c r="Q32" s="3"/>
      <c r="R32" s="3"/>
      <c r="S32" s="3"/>
      <c r="T32" s="3"/>
      <c r="U32" s="3"/>
      <c r="V32" s="3"/>
      <c r="W32" s="3"/>
      <c r="X32" s="3"/>
      <c r="Y32" s="3"/>
      <c r="Z32" s="3"/>
    </row>
    <row r="33" spans="1:26" ht="15.75" customHeight="1" x14ac:dyDescent="0.25">
      <c r="A33" s="1109" t="s">
        <v>596</v>
      </c>
      <c r="B33" s="774"/>
      <c r="C33" s="774"/>
      <c r="D33" s="774"/>
      <c r="E33" s="774"/>
      <c r="F33" s="774"/>
      <c r="G33" s="774"/>
      <c r="H33" s="774"/>
      <c r="I33" s="774"/>
      <c r="J33" s="1110" t="s">
        <v>597</v>
      </c>
      <c r="K33" s="774"/>
      <c r="L33" s="775"/>
      <c r="M33" s="3"/>
      <c r="N33" s="3"/>
      <c r="O33" s="3"/>
      <c r="P33" s="3"/>
      <c r="Q33" s="3"/>
      <c r="R33" s="3"/>
      <c r="S33" s="3"/>
      <c r="T33" s="3"/>
      <c r="U33" s="3"/>
      <c r="V33" s="3"/>
      <c r="W33" s="3"/>
      <c r="X33" s="3"/>
      <c r="Y33" s="3"/>
      <c r="Z33" s="3"/>
    </row>
    <row r="34" spans="1:26" ht="15.75" customHeight="1" x14ac:dyDescent="0.25">
      <c r="A34" s="476"/>
      <c r="B34" s="3"/>
      <c r="C34" s="3"/>
      <c r="D34" s="3"/>
      <c r="E34" s="3"/>
      <c r="F34" s="3"/>
      <c r="G34" s="3"/>
      <c r="H34" s="3"/>
      <c r="I34" s="3"/>
      <c r="J34" s="3"/>
      <c r="K34" s="3"/>
      <c r="L34" s="474"/>
      <c r="M34" s="3"/>
      <c r="N34" s="3"/>
      <c r="O34" s="3"/>
      <c r="P34" s="3"/>
      <c r="Q34" s="3"/>
      <c r="R34" s="3"/>
      <c r="S34" s="3"/>
      <c r="T34" s="3"/>
      <c r="U34" s="3"/>
      <c r="V34" s="3"/>
      <c r="W34" s="3"/>
      <c r="X34" s="3"/>
      <c r="Y34" s="3"/>
      <c r="Z34" s="3"/>
    </row>
    <row r="35" spans="1:26" ht="15.75" customHeight="1" x14ac:dyDescent="0.25">
      <c r="A35" s="476"/>
      <c r="B35" s="3"/>
      <c r="C35" s="3"/>
      <c r="D35" s="3"/>
      <c r="E35" s="3"/>
      <c r="F35" s="3"/>
      <c r="G35" s="3"/>
      <c r="H35" s="3"/>
      <c r="I35" s="3"/>
      <c r="J35" s="3"/>
      <c r="K35" s="3"/>
      <c r="L35" s="474"/>
      <c r="M35" s="3"/>
      <c r="N35" s="3"/>
      <c r="O35" s="3"/>
      <c r="P35" s="3"/>
      <c r="Q35" s="3"/>
      <c r="R35" s="3"/>
      <c r="S35" s="3"/>
      <c r="T35" s="3"/>
      <c r="U35" s="3"/>
      <c r="V35" s="3"/>
      <c r="W35" s="3"/>
      <c r="X35" s="3"/>
      <c r="Y35" s="3"/>
      <c r="Z35" s="3"/>
    </row>
    <row r="36" spans="1:26" ht="15.75" customHeight="1" x14ac:dyDescent="0.25">
      <c r="A36" s="476"/>
      <c r="B36" s="3"/>
      <c r="C36" s="3"/>
      <c r="D36" s="3"/>
      <c r="E36" s="3"/>
      <c r="F36" s="3"/>
      <c r="G36" s="3"/>
      <c r="H36" s="3"/>
      <c r="I36" s="3"/>
      <c r="J36" s="3"/>
      <c r="K36" s="3"/>
      <c r="L36" s="474"/>
      <c r="M36" s="3"/>
      <c r="N36" s="3"/>
      <c r="O36" s="3"/>
      <c r="P36" s="3"/>
      <c r="Q36" s="3"/>
      <c r="R36" s="3"/>
      <c r="S36" s="3"/>
      <c r="T36" s="3"/>
      <c r="U36" s="3"/>
      <c r="V36" s="3"/>
      <c r="W36" s="3"/>
      <c r="X36" s="3"/>
      <c r="Y36" s="3"/>
      <c r="Z36" s="3"/>
    </row>
    <row r="37" spans="1:26" ht="15.75" customHeight="1" x14ac:dyDescent="0.25">
      <c r="A37" s="1109" t="s">
        <v>763</v>
      </c>
      <c r="B37" s="774"/>
      <c r="C37" s="774"/>
      <c r="D37" s="774"/>
      <c r="E37" s="774"/>
      <c r="F37" s="774"/>
      <c r="G37" s="1110" t="s">
        <v>597</v>
      </c>
      <c r="H37" s="774"/>
      <c r="I37" s="774"/>
      <c r="J37" s="1110" t="s">
        <v>2</v>
      </c>
      <c r="K37" s="774"/>
      <c r="L37" s="775"/>
      <c r="M37" s="3"/>
      <c r="N37" s="3"/>
      <c r="O37" s="3"/>
      <c r="P37" s="3"/>
      <c r="Q37" s="3"/>
      <c r="R37" s="3"/>
      <c r="S37" s="3"/>
      <c r="T37" s="3"/>
      <c r="U37" s="3"/>
      <c r="V37" s="3"/>
      <c r="W37" s="3"/>
      <c r="X37" s="3"/>
      <c r="Y37" s="3"/>
      <c r="Z37" s="3"/>
    </row>
    <row r="38" spans="1:26" ht="15.75" customHeight="1" x14ac:dyDescent="0.25">
      <c r="A38" s="476"/>
      <c r="B38" s="3"/>
      <c r="C38" s="3"/>
      <c r="D38" s="3"/>
      <c r="E38" s="3"/>
      <c r="F38" s="3"/>
      <c r="G38" s="3"/>
      <c r="H38" s="3"/>
      <c r="I38" s="3"/>
      <c r="J38" s="3"/>
      <c r="K38" s="3"/>
      <c r="L38" s="474"/>
      <c r="M38" s="3"/>
      <c r="N38" s="3"/>
      <c r="O38" s="3"/>
      <c r="P38" s="3"/>
      <c r="Q38" s="3"/>
      <c r="R38" s="3"/>
      <c r="S38" s="3"/>
      <c r="T38" s="3"/>
      <c r="U38" s="3"/>
      <c r="V38" s="3"/>
      <c r="W38" s="3"/>
      <c r="X38" s="3"/>
      <c r="Y38" s="3"/>
      <c r="Z38" s="3"/>
    </row>
    <row r="39" spans="1:26" ht="15.75" customHeight="1" x14ac:dyDescent="0.25">
      <c r="A39" s="476"/>
      <c r="B39" s="3"/>
      <c r="C39" s="3"/>
      <c r="D39" s="3"/>
      <c r="E39" s="3"/>
      <c r="F39" s="3"/>
      <c r="G39" s="3"/>
      <c r="H39" s="3"/>
      <c r="I39" s="3"/>
      <c r="J39" s="3"/>
      <c r="K39" s="3"/>
      <c r="L39" s="474"/>
      <c r="M39" s="3"/>
      <c r="N39" s="3"/>
      <c r="O39" s="3"/>
      <c r="P39" s="3"/>
      <c r="Q39" s="3"/>
      <c r="R39" s="3"/>
      <c r="S39" s="3"/>
      <c r="T39" s="3"/>
      <c r="U39" s="3"/>
      <c r="V39" s="3"/>
      <c r="W39" s="3"/>
      <c r="X39" s="3"/>
      <c r="Y39" s="3"/>
      <c r="Z39" s="3"/>
    </row>
    <row r="40" spans="1:26" ht="15.75" customHeight="1" x14ac:dyDescent="0.25">
      <c r="A40" s="476"/>
      <c r="B40" s="3"/>
      <c r="C40" s="3"/>
      <c r="D40" s="3"/>
      <c r="E40" s="3"/>
      <c r="F40" s="3"/>
      <c r="G40" s="3"/>
      <c r="H40" s="3"/>
      <c r="I40" s="3"/>
      <c r="J40" s="3"/>
      <c r="K40" s="3"/>
      <c r="L40" s="474"/>
      <c r="M40" s="3"/>
      <c r="N40" s="3"/>
      <c r="O40" s="3"/>
      <c r="P40" s="3"/>
      <c r="Q40" s="3"/>
      <c r="R40" s="3"/>
      <c r="S40" s="3"/>
      <c r="T40" s="3"/>
      <c r="U40" s="3"/>
      <c r="V40" s="3"/>
      <c r="W40" s="3"/>
      <c r="X40" s="3"/>
      <c r="Y40" s="3"/>
      <c r="Z40" s="3"/>
    </row>
    <row r="41" spans="1:26" ht="15.75" customHeight="1" x14ac:dyDescent="0.25">
      <c r="A41" s="476" t="s">
        <v>598</v>
      </c>
      <c r="B41" s="3"/>
      <c r="C41" s="3"/>
      <c r="D41" s="3"/>
      <c r="E41" s="3"/>
      <c r="F41" s="3"/>
      <c r="G41" s="3"/>
      <c r="H41" s="3"/>
      <c r="I41" s="3"/>
      <c r="J41" s="3"/>
      <c r="K41" s="3"/>
      <c r="L41" s="474"/>
      <c r="M41" s="3"/>
      <c r="N41" s="3"/>
      <c r="O41" s="3"/>
      <c r="P41" s="3"/>
      <c r="Q41" s="3"/>
      <c r="R41" s="3"/>
      <c r="S41" s="3"/>
      <c r="T41" s="3"/>
      <c r="U41" s="3"/>
      <c r="V41" s="3"/>
      <c r="W41" s="3"/>
      <c r="X41" s="3"/>
      <c r="Y41" s="3"/>
      <c r="Z41" s="3"/>
    </row>
    <row r="42" spans="1:26" ht="15.75" customHeight="1" x14ac:dyDescent="0.25">
      <c r="A42" s="476"/>
      <c r="B42" s="945" t="s">
        <v>599</v>
      </c>
      <c r="C42" s="707"/>
      <c r="D42" s="707"/>
      <c r="E42" s="6"/>
      <c r="F42" s="3"/>
      <c r="G42" s="3"/>
      <c r="H42" s="3"/>
      <c r="I42" s="3"/>
      <c r="J42" s="3"/>
      <c r="K42" s="3"/>
      <c r="L42" s="474"/>
      <c r="M42" s="3"/>
      <c r="N42" s="3"/>
      <c r="O42" s="3"/>
      <c r="P42" s="3"/>
      <c r="Q42" s="3"/>
      <c r="R42" s="3"/>
      <c r="S42" s="3"/>
      <c r="T42" s="3"/>
      <c r="U42" s="3"/>
      <c r="V42" s="3"/>
      <c r="W42" s="3"/>
      <c r="X42" s="3"/>
      <c r="Y42" s="3"/>
      <c r="Z42" s="3"/>
    </row>
    <row r="43" spans="1:26" ht="15.75" customHeight="1" x14ac:dyDescent="0.25">
      <c r="A43" s="476"/>
      <c r="B43" s="1110" t="s">
        <v>600</v>
      </c>
      <c r="C43" s="774"/>
      <c r="D43" s="774"/>
      <c r="E43" s="6"/>
      <c r="F43" s="3"/>
      <c r="G43" s="3"/>
      <c r="H43" s="3"/>
      <c r="I43" s="3"/>
      <c r="J43" s="3"/>
      <c r="K43" s="3"/>
      <c r="L43" s="474"/>
      <c r="M43" s="3"/>
      <c r="N43" s="3"/>
      <c r="O43" s="3"/>
      <c r="P43" s="3"/>
      <c r="Q43" s="3"/>
      <c r="R43" s="3"/>
      <c r="S43" s="3"/>
      <c r="T43" s="3"/>
      <c r="U43" s="3"/>
      <c r="V43" s="3"/>
      <c r="W43" s="3"/>
      <c r="X43" s="3"/>
      <c r="Y43" s="3"/>
      <c r="Z43" s="3"/>
    </row>
    <row r="44" spans="1:26" ht="15.75" customHeight="1" x14ac:dyDescent="0.25">
      <c r="A44" s="476"/>
      <c r="B44" s="3"/>
      <c r="C44" s="3"/>
      <c r="D44" s="3"/>
      <c r="E44" s="3"/>
      <c r="F44" s="3"/>
      <c r="G44" s="3"/>
      <c r="H44" s="3"/>
      <c r="I44" s="3"/>
      <c r="J44" s="3"/>
      <c r="K44" s="3"/>
      <c r="L44" s="474"/>
      <c r="M44" s="3"/>
      <c r="N44" s="3"/>
      <c r="O44" s="3"/>
      <c r="P44" s="3"/>
      <c r="Q44" s="3"/>
      <c r="R44" s="3"/>
      <c r="S44" s="3"/>
      <c r="T44" s="3"/>
      <c r="U44" s="3"/>
      <c r="V44" s="3"/>
      <c r="W44" s="3"/>
      <c r="X44" s="3"/>
      <c r="Y44" s="3"/>
      <c r="Z44" s="3"/>
    </row>
    <row r="45" spans="1:26" ht="15.75" customHeight="1" x14ac:dyDescent="0.25">
      <c r="A45" s="476"/>
      <c r="B45" s="3"/>
      <c r="C45" s="3"/>
      <c r="D45" s="3"/>
      <c r="E45" s="3"/>
      <c r="F45" s="3"/>
      <c r="G45" s="3"/>
      <c r="H45" s="3"/>
      <c r="I45" s="3"/>
      <c r="J45" s="3"/>
      <c r="K45" s="3"/>
      <c r="L45" s="474"/>
      <c r="M45" s="3"/>
      <c r="N45" s="3"/>
      <c r="O45" s="3"/>
      <c r="P45" s="3"/>
      <c r="Q45" s="3"/>
      <c r="R45" s="3"/>
      <c r="S45" s="3"/>
      <c r="T45" s="3"/>
      <c r="U45" s="3"/>
      <c r="V45" s="3"/>
      <c r="W45" s="3"/>
      <c r="X45" s="3"/>
      <c r="Y45" s="3"/>
      <c r="Z45" s="3"/>
    </row>
    <row r="46" spans="1:26" ht="15.75" customHeight="1" x14ac:dyDescent="0.25">
      <c r="A46" s="1109" t="s">
        <v>14</v>
      </c>
      <c r="B46" s="774"/>
      <c r="C46" s="774"/>
      <c r="D46" s="774"/>
      <c r="E46" s="774"/>
      <c r="F46" s="774"/>
      <c r="G46" s="1110" t="s">
        <v>15</v>
      </c>
      <c r="H46" s="774"/>
      <c r="I46" s="774"/>
      <c r="J46" s="1110" t="s">
        <v>2</v>
      </c>
      <c r="K46" s="774"/>
      <c r="L46" s="775"/>
      <c r="M46" s="3"/>
      <c r="N46" s="3"/>
      <c r="O46" s="3"/>
      <c r="P46" s="3"/>
      <c r="Q46" s="3"/>
      <c r="R46" s="3"/>
      <c r="S46" s="3"/>
      <c r="T46" s="3"/>
      <c r="U46" s="3"/>
      <c r="V46" s="3"/>
      <c r="W46" s="3"/>
      <c r="X46" s="3"/>
      <c r="Y46" s="3"/>
      <c r="Z46" s="3"/>
    </row>
    <row r="47" spans="1:26" ht="15.75" customHeight="1" x14ac:dyDescent="0.25">
      <c r="A47" s="477"/>
      <c r="B47" s="478"/>
      <c r="C47" s="478"/>
      <c r="D47" s="478"/>
      <c r="E47" s="478"/>
      <c r="F47" s="478"/>
      <c r="G47" s="478"/>
      <c r="H47" s="478"/>
      <c r="I47" s="478"/>
      <c r="J47" s="478"/>
      <c r="K47" s="478"/>
      <c r="L47" s="479"/>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4">
    <mergeCell ref="A46:F46"/>
    <mergeCell ref="G46:I46"/>
    <mergeCell ref="J46:L46"/>
    <mergeCell ref="A33:I33"/>
    <mergeCell ref="J33:L33"/>
    <mergeCell ref="A37:F37"/>
    <mergeCell ref="G37:I37"/>
    <mergeCell ref="J37:L37"/>
    <mergeCell ref="B42:D42"/>
    <mergeCell ref="B43:D43"/>
    <mergeCell ref="I14:L14"/>
    <mergeCell ref="E16:K16"/>
    <mergeCell ref="A18:L23"/>
    <mergeCell ref="A25:L25"/>
    <mergeCell ref="A29:I29"/>
    <mergeCell ref="J29:L29"/>
    <mergeCell ref="G9:I9"/>
    <mergeCell ref="J9:L9"/>
    <mergeCell ref="C10:F10"/>
    <mergeCell ref="G10:I10"/>
    <mergeCell ref="D12:K12"/>
    <mergeCell ref="J10:L10"/>
    <mergeCell ref="A10:B10"/>
    <mergeCell ref="A12:C12"/>
    <mergeCell ref="A14:C14"/>
    <mergeCell ref="A9:B9"/>
    <mergeCell ref="C9:F9"/>
    <mergeCell ref="A2:L2"/>
    <mergeCell ref="A3:L3"/>
    <mergeCell ref="A5:L6"/>
    <mergeCell ref="A8:B8"/>
    <mergeCell ref="C8:F8"/>
    <mergeCell ref="G8:I8"/>
    <mergeCell ref="J8:L8"/>
  </mergeCells>
  <printOptions horizontalCentered="1"/>
  <pageMargins left="0.25" right="0.25" top="0.75" bottom="0.75" header="0" footer="0"/>
  <pageSetup orientation="portrait" r:id="rId1"/>
  <headerFooter>
    <oddHeader>&amp;CWELDING - RECORDED JOINT WELDING PROCEDURES</oddHeader>
    <oddFooter>&amp;L 1AF0003 &amp;A&amp;CFF0000Printed Copy Uncontrolled.  
&amp;RRev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showGridLines="0" topLeftCell="A9" zoomScaleNormal="100" workbookViewId="0">
      <selection activeCell="A37" sqref="A37:E37"/>
    </sheetView>
  </sheetViews>
  <sheetFormatPr defaultColWidth="12.625" defaultRowHeight="15" customHeight="1" x14ac:dyDescent="0.2"/>
  <cols>
    <col min="1" max="11" width="7.625" customWidth="1"/>
    <col min="12" max="26" width="7.75" customWidth="1"/>
  </cols>
  <sheetData>
    <row r="1" spans="1:26" x14ac:dyDescent="0.25">
      <c r="A1" s="470"/>
      <c r="B1" s="471"/>
      <c r="C1" s="471"/>
      <c r="D1" s="471"/>
      <c r="E1" s="471"/>
      <c r="F1" s="471"/>
      <c r="G1" s="471"/>
      <c r="H1" s="471"/>
      <c r="I1" s="471"/>
      <c r="J1" s="471"/>
      <c r="K1" s="472"/>
      <c r="L1" s="3"/>
      <c r="M1" s="3"/>
      <c r="N1" s="3"/>
      <c r="O1" s="3"/>
      <c r="P1" s="3"/>
      <c r="Q1" s="3"/>
      <c r="R1" s="3"/>
      <c r="S1" s="3"/>
      <c r="T1" s="3"/>
      <c r="U1" s="3"/>
      <c r="V1" s="3"/>
      <c r="W1" s="3"/>
      <c r="X1" s="3"/>
      <c r="Y1" s="3"/>
      <c r="Z1" s="3"/>
    </row>
    <row r="2" spans="1:26" x14ac:dyDescent="0.25">
      <c r="A2" s="1117" t="s">
        <v>601</v>
      </c>
      <c r="B2" s="774"/>
      <c r="C2" s="774"/>
      <c r="D2" s="774"/>
      <c r="E2" s="774"/>
      <c r="F2" s="774"/>
      <c r="G2" s="774"/>
      <c r="H2" s="774"/>
      <c r="I2" s="774"/>
      <c r="J2" s="774"/>
      <c r="K2" s="775"/>
      <c r="L2" s="3"/>
      <c r="M2" s="3"/>
      <c r="N2" s="3"/>
      <c r="O2" s="3"/>
      <c r="P2" s="3"/>
      <c r="Q2" s="3"/>
      <c r="R2" s="3"/>
      <c r="S2" s="3"/>
      <c r="T2" s="3"/>
      <c r="U2" s="3"/>
      <c r="V2" s="3"/>
      <c r="W2" s="3"/>
      <c r="X2" s="3"/>
      <c r="Y2" s="3"/>
      <c r="Z2" s="3"/>
    </row>
    <row r="3" spans="1:26" ht="14.25" customHeight="1" x14ac:dyDescent="0.25">
      <c r="A3" s="1102" t="s">
        <v>602</v>
      </c>
      <c r="B3" s="653"/>
      <c r="C3" s="653"/>
      <c r="D3" s="653"/>
      <c r="E3" s="653"/>
      <c r="F3" s="653"/>
      <c r="G3" s="653"/>
      <c r="H3" s="653"/>
      <c r="I3" s="653"/>
      <c r="J3" s="653"/>
      <c r="K3" s="771"/>
      <c r="L3" s="3"/>
      <c r="M3" s="3"/>
      <c r="N3" s="3"/>
      <c r="O3" s="3"/>
      <c r="P3" s="3"/>
      <c r="Q3" s="3"/>
      <c r="R3" s="3"/>
      <c r="S3" s="3"/>
      <c r="T3" s="3"/>
      <c r="U3" s="3"/>
      <c r="V3" s="3"/>
      <c r="W3" s="3"/>
      <c r="X3" s="3"/>
      <c r="Y3" s="3"/>
      <c r="Z3" s="3"/>
    </row>
    <row r="4" spans="1:26" x14ac:dyDescent="0.25">
      <c r="A4" s="1118" t="s">
        <v>603</v>
      </c>
      <c r="B4" s="707"/>
      <c r="C4" s="707"/>
      <c r="D4" s="707"/>
      <c r="E4" s="707"/>
      <c r="F4" s="707"/>
      <c r="G4" s="707"/>
      <c r="H4" s="707"/>
      <c r="I4" s="707"/>
      <c r="J4" s="707"/>
      <c r="K4" s="708"/>
      <c r="L4" s="3"/>
      <c r="M4" s="3"/>
      <c r="N4" s="3"/>
      <c r="O4" s="3"/>
      <c r="P4" s="3"/>
      <c r="Q4" s="3"/>
      <c r="R4" s="3"/>
      <c r="S4" s="3"/>
      <c r="T4" s="3"/>
      <c r="U4" s="3"/>
      <c r="V4" s="3"/>
      <c r="W4" s="3"/>
      <c r="X4" s="3"/>
      <c r="Y4" s="3"/>
      <c r="Z4" s="3"/>
    </row>
    <row r="5" spans="1:26" x14ac:dyDescent="0.25">
      <c r="A5" s="473"/>
      <c r="B5" s="21"/>
      <c r="C5" s="21"/>
      <c r="D5" s="21"/>
      <c r="E5" s="21"/>
      <c r="F5" s="3"/>
      <c r="G5" s="3"/>
      <c r="H5" s="3"/>
      <c r="I5" s="21"/>
      <c r="J5" s="3"/>
      <c r="K5" s="474"/>
      <c r="L5" s="3"/>
      <c r="M5" s="3"/>
      <c r="N5" s="3"/>
      <c r="O5" s="3"/>
      <c r="P5" s="3"/>
      <c r="Q5" s="3"/>
      <c r="R5" s="3"/>
      <c r="S5" s="3"/>
      <c r="T5" s="3"/>
      <c r="U5" s="3"/>
      <c r="V5" s="3"/>
      <c r="W5" s="3"/>
      <c r="X5" s="3"/>
      <c r="Y5" s="3"/>
      <c r="Z5" s="3"/>
    </row>
    <row r="6" spans="1:26" x14ac:dyDescent="0.25">
      <c r="A6" s="480"/>
      <c r="B6" s="21"/>
      <c r="C6" s="21"/>
      <c r="D6" s="21"/>
      <c r="E6" s="21"/>
      <c r="F6" s="3"/>
      <c r="G6" s="3"/>
      <c r="H6" s="3"/>
      <c r="I6" s="21"/>
      <c r="J6" s="3"/>
      <c r="K6" s="474"/>
      <c r="L6" s="3"/>
      <c r="M6" s="3"/>
      <c r="N6" s="3"/>
      <c r="O6" s="3"/>
      <c r="P6" s="3"/>
      <c r="Q6" s="3"/>
      <c r="R6" s="3"/>
      <c r="S6" s="3"/>
      <c r="T6" s="3"/>
      <c r="U6" s="3"/>
      <c r="V6" s="3"/>
      <c r="W6" s="3"/>
      <c r="X6" s="3"/>
      <c r="Y6" s="3"/>
      <c r="Z6" s="3"/>
    </row>
    <row r="7" spans="1:26" x14ac:dyDescent="0.25">
      <c r="A7" s="477"/>
      <c r="B7" s="478"/>
      <c r="C7" s="478"/>
      <c r="D7" s="478"/>
      <c r="E7" s="478"/>
      <c r="F7" s="478"/>
      <c r="G7" s="478"/>
      <c r="H7" s="478"/>
      <c r="I7" s="478"/>
      <c r="J7" s="478"/>
      <c r="K7" s="479"/>
      <c r="L7" s="3"/>
      <c r="M7" s="3"/>
      <c r="N7" s="3"/>
      <c r="O7" s="3"/>
      <c r="P7" s="3"/>
      <c r="Q7" s="3"/>
      <c r="R7" s="3"/>
      <c r="S7" s="3"/>
      <c r="T7" s="3"/>
      <c r="U7" s="3"/>
      <c r="V7" s="3"/>
      <c r="W7" s="3"/>
      <c r="X7" s="3"/>
      <c r="Y7" s="3"/>
      <c r="Z7" s="3"/>
    </row>
    <row r="8" spans="1:26" x14ac:dyDescent="0.25">
      <c r="A8" s="1104" t="s">
        <v>583</v>
      </c>
      <c r="B8" s="670"/>
      <c r="C8" s="1105" t="str">
        <f>IF(ISBLANK(Information!D2),"",Information!D2)</f>
        <v/>
      </c>
      <c r="D8" s="669"/>
      <c r="E8" s="670"/>
      <c r="F8" s="1104" t="s">
        <v>168</v>
      </c>
      <c r="G8" s="669"/>
      <c r="H8" s="670"/>
      <c r="I8" s="1105" t="str">
        <f>IF(ISBLANK(Information!D19),"",Information!D19)</f>
        <v/>
      </c>
      <c r="J8" s="669"/>
      <c r="K8" s="670"/>
      <c r="L8" s="3"/>
      <c r="M8" s="3"/>
      <c r="N8" s="3"/>
      <c r="O8" s="3"/>
      <c r="P8" s="3"/>
      <c r="Q8" s="3"/>
      <c r="R8" s="3"/>
      <c r="S8" s="3"/>
      <c r="T8" s="3"/>
      <c r="U8" s="3"/>
      <c r="V8" s="3"/>
      <c r="W8" s="3"/>
      <c r="X8" s="3"/>
      <c r="Y8" s="3"/>
      <c r="Z8" s="3"/>
    </row>
    <row r="9" spans="1:26" x14ac:dyDescent="0.25">
      <c r="A9" s="1104" t="s">
        <v>584</v>
      </c>
      <c r="B9" s="670"/>
      <c r="C9" s="1105" t="str">
        <f>IF(ISBLANK(Information!D3),"",Information!D3)</f>
        <v/>
      </c>
      <c r="D9" s="669"/>
      <c r="E9" s="670"/>
      <c r="F9" s="1104" t="s">
        <v>585</v>
      </c>
      <c r="G9" s="669"/>
      <c r="H9" s="670"/>
      <c r="I9" s="1105" t="str">
        <f>IF(ISBLANK(Information!D18),"",Information!D18)</f>
        <v/>
      </c>
      <c r="J9" s="669"/>
      <c r="K9" s="670"/>
      <c r="L9" s="3"/>
      <c r="M9" s="3"/>
      <c r="N9" s="3"/>
      <c r="O9" s="3"/>
      <c r="P9" s="3"/>
      <c r="Q9" s="3"/>
      <c r="R9" s="3"/>
      <c r="S9" s="3"/>
      <c r="T9" s="3"/>
      <c r="U9" s="3"/>
      <c r="V9" s="3"/>
      <c r="W9" s="3"/>
      <c r="X9" s="3"/>
      <c r="Y9" s="3"/>
      <c r="Z9" s="3"/>
    </row>
    <row r="10" spans="1:26" x14ac:dyDescent="0.25">
      <c r="A10" s="1104" t="s">
        <v>586</v>
      </c>
      <c r="B10" s="670"/>
      <c r="C10" s="1105" t="str">
        <f>IF(ISBLANK(Information!D4),"",Information!D4)</f>
        <v/>
      </c>
      <c r="D10" s="669"/>
      <c r="E10" s="670"/>
      <c r="F10" s="1104" t="s">
        <v>587</v>
      </c>
      <c r="G10" s="669"/>
      <c r="H10" s="670"/>
      <c r="I10" s="1105" t="str">
        <f>IF(ISBLANK(Information!D20),"",Information!D20)</f>
        <v/>
      </c>
      <c r="J10" s="669"/>
      <c r="K10" s="670"/>
      <c r="L10" s="3"/>
      <c r="M10" s="3"/>
      <c r="N10" s="3"/>
      <c r="O10" s="3"/>
      <c r="P10" s="3"/>
      <c r="Q10" s="3"/>
      <c r="R10" s="3"/>
      <c r="S10" s="3"/>
      <c r="T10" s="3"/>
      <c r="U10" s="3"/>
      <c r="V10" s="3"/>
      <c r="W10" s="3"/>
      <c r="X10" s="3"/>
      <c r="Y10" s="3"/>
      <c r="Z10" s="3"/>
    </row>
    <row r="11" spans="1:26" x14ac:dyDescent="0.25">
      <c r="A11" s="476"/>
      <c r="B11" s="3"/>
      <c r="C11" s="3"/>
      <c r="D11" s="3"/>
      <c r="E11" s="3"/>
      <c r="F11" s="3"/>
      <c r="G11" s="3"/>
      <c r="H11" s="3"/>
      <c r="I11" s="3"/>
      <c r="J11" s="3"/>
      <c r="K11" s="472"/>
      <c r="L11" s="3"/>
      <c r="M11" s="3"/>
      <c r="N11" s="3"/>
      <c r="O11" s="3"/>
      <c r="P11" s="3"/>
      <c r="Q11" s="3"/>
      <c r="R11" s="3"/>
      <c r="S11" s="3"/>
      <c r="T11" s="3"/>
      <c r="U11" s="3"/>
      <c r="V11" s="3"/>
      <c r="W11" s="3"/>
      <c r="X11" s="3"/>
      <c r="Y11" s="3"/>
      <c r="Z11" s="3"/>
    </row>
    <row r="12" spans="1:26" x14ac:dyDescent="0.25">
      <c r="A12" s="1106" t="s">
        <v>604</v>
      </c>
      <c r="B12" s="707"/>
      <c r="C12" s="707"/>
      <c r="D12" s="1107"/>
      <c r="E12" s="707"/>
      <c r="F12" s="3"/>
      <c r="G12" s="3"/>
      <c r="H12" s="3"/>
      <c r="I12" s="3"/>
      <c r="J12" s="3"/>
      <c r="K12" s="474"/>
      <c r="L12" s="3"/>
      <c r="M12" s="3"/>
      <c r="N12" s="3"/>
      <c r="O12" s="3"/>
      <c r="P12" s="3"/>
      <c r="Q12" s="3"/>
      <c r="R12" s="3"/>
      <c r="S12" s="3"/>
      <c r="T12" s="3"/>
      <c r="U12" s="3"/>
      <c r="V12" s="3"/>
      <c r="W12" s="3"/>
      <c r="X12" s="3"/>
      <c r="Y12" s="3"/>
      <c r="Z12" s="3"/>
    </row>
    <row r="13" spans="1:26" x14ac:dyDescent="0.25">
      <c r="A13" s="476"/>
      <c r="B13" s="3"/>
      <c r="C13" s="3"/>
      <c r="D13" s="3"/>
      <c r="E13" s="3"/>
      <c r="F13" s="3"/>
      <c r="G13" s="3"/>
      <c r="H13" s="3"/>
      <c r="I13" s="3"/>
      <c r="J13" s="3"/>
      <c r="K13" s="474"/>
      <c r="L13" s="3"/>
      <c r="M13" s="3"/>
      <c r="N13" s="3"/>
      <c r="O13" s="3"/>
      <c r="P13" s="3"/>
      <c r="Q13" s="3"/>
      <c r="R13" s="3"/>
      <c r="S13" s="3"/>
      <c r="T13" s="3"/>
      <c r="U13" s="3"/>
      <c r="V13" s="3"/>
      <c r="W13" s="3"/>
      <c r="X13" s="3"/>
      <c r="Y13" s="3"/>
      <c r="Z13" s="3"/>
    </row>
    <row r="14" spans="1:26" x14ac:dyDescent="0.25">
      <c r="A14" s="476"/>
      <c r="B14" s="3"/>
      <c r="C14" s="3"/>
      <c r="D14" s="21"/>
      <c r="E14" s="21"/>
      <c r="F14" s="21"/>
      <c r="G14" s="3"/>
      <c r="H14" s="3"/>
      <c r="I14" s="3"/>
      <c r="J14" s="3"/>
      <c r="K14" s="474"/>
      <c r="L14" s="3"/>
      <c r="M14" s="3"/>
      <c r="N14" s="3"/>
      <c r="O14" s="3"/>
      <c r="P14" s="3"/>
      <c r="Q14" s="3"/>
      <c r="R14" s="3"/>
      <c r="S14" s="3"/>
      <c r="T14" s="3"/>
      <c r="U14" s="3"/>
      <c r="V14" s="3"/>
      <c r="W14" s="3"/>
      <c r="X14" s="3"/>
      <c r="Y14" s="3"/>
      <c r="Z14" s="3"/>
    </row>
    <row r="15" spans="1:26" x14ac:dyDescent="0.25">
      <c r="A15" s="1119" t="s">
        <v>605</v>
      </c>
      <c r="B15" s="669"/>
      <c r="C15" s="669"/>
      <c r="D15" s="1053"/>
      <c r="E15" s="1120"/>
      <c r="F15" s="670"/>
      <c r="G15" s="3"/>
      <c r="H15" s="3"/>
      <c r="I15" s="3"/>
      <c r="J15" s="3"/>
      <c r="K15" s="474"/>
      <c r="L15" s="3"/>
      <c r="M15" s="3"/>
      <c r="N15" s="3"/>
      <c r="O15" s="3"/>
      <c r="P15" s="3"/>
      <c r="Q15" s="3"/>
      <c r="R15" s="3"/>
      <c r="S15" s="3"/>
      <c r="T15" s="3"/>
      <c r="U15" s="3"/>
      <c r="V15" s="3"/>
      <c r="W15" s="3"/>
      <c r="X15" s="3"/>
      <c r="Y15" s="3"/>
      <c r="Z15" s="3"/>
    </row>
    <row r="16" spans="1:26" x14ac:dyDescent="0.25">
      <c r="A16" s="1121" t="s">
        <v>606</v>
      </c>
      <c r="B16" s="774"/>
      <c r="C16" s="774"/>
      <c r="D16" s="775"/>
      <c r="E16" s="1122"/>
      <c r="F16" s="775"/>
      <c r="G16" s="3"/>
      <c r="H16" s="3"/>
      <c r="I16" s="3"/>
      <c r="J16" s="3"/>
      <c r="K16" s="474"/>
      <c r="L16" s="3"/>
      <c r="M16" s="3"/>
      <c r="N16" s="3"/>
      <c r="O16" s="3"/>
      <c r="P16" s="3"/>
      <c r="Q16" s="3"/>
      <c r="R16" s="3"/>
      <c r="S16" s="3"/>
      <c r="T16" s="3"/>
      <c r="U16" s="3"/>
      <c r="V16" s="3"/>
      <c r="W16" s="3"/>
      <c r="X16" s="3"/>
      <c r="Y16" s="3"/>
      <c r="Z16" s="3"/>
    </row>
    <row r="17" spans="1:26" x14ac:dyDescent="0.25">
      <c r="A17" s="1103"/>
      <c r="B17" s="653"/>
      <c r="C17" s="653"/>
      <c r="D17" s="771"/>
      <c r="E17" s="653"/>
      <c r="F17" s="771"/>
      <c r="G17" s="3"/>
      <c r="H17" s="3"/>
      <c r="I17" s="3"/>
      <c r="J17" s="3"/>
      <c r="K17" s="474"/>
      <c r="L17" s="3"/>
      <c r="M17" s="3"/>
      <c r="N17" s="3"/>
      <c r="O17" s="3"/>
      <c r="P17" s="3"/>
      <c r="Q17" s="3"/>
      <c r="R17" s="3"/>
      <c r="S17" s="3"/>
      <c r="T17" s="3"/>
      <c r="U17" s="3"/>
      <c r="V17" s="3"/>
      <c r="W17" s="3"/>
      <c r="X17" s="3"/>
      <c r="Y17" s="3"/>
      <c r="Z17" s="3"/>
    </row>
    <row r="18" spans="1:26" x14ac:dyDescent="0.25">
      <c r="A18" s="1121" t="s">
        <v>607</v>
      </c>
      <c r="B18" s="774"/>
      <c r="C18" s="774"/>
      <c r="D18" s="775"/>
      <c r="E18" s="1122"/>
      <c r="F18" s="775"/>
      <c r="G18" s="21"/>
      <c r="H18" s="21"/>
      <c r="I18" s="21"/>
      <c r="J18" s="21"/>
      <c r="K18" s="474"/>
      <c r="L18" s="3"/>
      <c r="M18" s="3"/>
      <c r="N18" s="3"/>
      <c r="O18" s="3"/>
      <c r="P18" s="3"/>
      <c r="Q18" s="3"/>
      <c r="R18" s="3"/>
      <c r="S18" s="3"/>
      <c r="T18" s="3"/>
      <c r="U18" s="3"/>
      <c r="V18" s="3"/>
      <c r="W18" s="3"/>
      <c r="X18" s="3"/>
      <c r="Y18" s="3"/>
      <c r="Z18" s="3"/>
    </row>
    <row r="19" spans="1:26" x14ac:dyDescent="0.25">
      <c r="A19" s="1103"/>
      <c r="B19" s="653"/>
      <c r="C19" s="653"/>
      <c r="D19" s="771"/>
      <c r="E19" s="653"/>
      <c r="F19" s="771"/>
      <c r="G19" s="21"/>
      <c r="H19" s="21"/>
      <c r="I19" s="21"/>
      <c r="J19" s="21"/>
      <c r="K19" s="474"/>
      <c r="L19" s="3"/>
      <c r="M19" s="3"/>
      <c r="N19" s="3"/>
      <c r="O19" s="3"/>
      <c r="P19" s="3"/>
      <c r="Q19" s="3"/>
      <c r="R19" s="3"/>
      <c r="S19" s="3"/>
      <c r="T19" s="3"/>
      <c r="U19" s="3"/>
      <c r="V19" s="3"/>
      <c r="W19" s="3"/>
      <c r="X19" s="3"/>
      <c r="Y19" s="3"/>
      <c r="Z19" s="3"/>
    </row>
    <row r="20" spans="1:26" x14ac:dyDescent="0.25">
      <c r="A20" s="1121" t="s">
        <v>608</v>
      </c>
      <c r="B20" s="774"/>
      <c r="C20" s="774"/>
      <c r="D20" s="775"/>
      <c r="E20" s="1122"/>
      <c r="F20" s="775"/>
      <c r="G20" s="21"/>
      <c r="H20" s="3"/>
      <c r="I20" s="3"/>
      <c r="J20" s="3"/>
      <c r="K20" s="474"/>
      <c r="L20" s="3"/>
      <c r="M20" s="3"/>
      <c r="N20" s="3"/>
      <c r="O20" s="3"/>
      <c r="P20" s="3"/>
      <c r="Q20" s="3"/>
      <c r="R20" s="3"/>
      <c r="S20" s="3"/>
      <c r="T20" s="3"/>
      <c r="U20" s="3"/>
      <c r="V20" s="3"/>
      <c r="W20" s="3"/>
      <c r="X20" s="3"/>
      <c r="Y20" s="3"/>
      <c r="Z20" s="3"/>
    </row>
    <row r="21" spans="1:26" ht="15.75" customHeight="1" x14ac:dyDescent="0.25">
      <c r="A21" s="1103"/>
      <c r="B21" s="653"/>
      <c r="C21" s="653"/>
      <c r="D21" s="771"/>
      <c r="E21" s="653"/>
      <c r="F21" s="771"/>
      <c r="G21" s="21"/>
      <c r="H21" s="3"/>
      <c r="I21" s="3"/>
      <c r="J21" s="3"/>
      <c r="K21" s="474"/>
      <c r="L21" s="3"/>
      <c r="M21" s="3"/>
      <c r="N21" s="3"/>
      <c r="O21" s="3"/>
      <c r="P21" s="3"/>
      <c r="Q21" s="3"/>
      <c r="R21" s="3"/>
      <c r="S21" s="3"/>
      <c r="T21" s="3"/>
      <c r="U21" s="3"/>
      <c r="V21" s="3"/>
      <c r="W21" s="3"/>
      <c r="X21" s="3"/>
      <c r="Y21" s="3"/>
      <c r="Z21" s="3"/>
    </row>
    <row r="22" spans="1:26" ht="15.75" customHeight="1" x14ac:dyDescent="0.25">
      <c r="A22" s="1121" t="s">
        <v>609</v>
      </c>
      <c r="B22" s="774"/>
      <c r="C22" s="774"/>
      <c r="D22" s="775"/>
      <c r="E22" s="1122"/>
      <c r="F22" s="775"/>
      <c r="G22" s="21"/>
      <c r="H22" s="3"/>
      <c r="I22" s="3"/>
      <c r="J22" s="3"/>
      <c r="K22" s="474"/>
      <c r="L22" s="3"/>
      <c r="M22" s="3"/>
      <c r="N22" s="3"/>
      <c r="O22" s="3"/>
      <c r="P22" s="3"/>
      <c r="Q22" s="3"/>
      <c r="R22" s="3"/>
      <c r="S22" s="3"/>
      <c r="T22" s="3"/>
      <c r="U22" s="3"/>
      <c r="V22" s="3"/>
      <c r="W22" s="3"/>
      <c r="X22" s="3"/>
      <c r="Y22" s="3"/>
      <c r="Z22" s="3"/>
    </row>
    <row r="23" spans="1:26" ht="15.75" customHeight="1" x14ac:dyDescent="0.25">
      <c r="A23" s="776"/>
      <c r="B23" s="707"/>
      <c r="C23" s="707"/>
      <c r="D23" s="708"/>
      <c r="E23" s="707"/>
      <c r="F23" s="708"/>
      <c r="G23" s="21"/>
      <c r="H23" s="3"/>
      <c r="I23" s="3"/>
      <c r="J23" s="3"/>
      <c r="K23" s="474"/>
      <c r="L23" s="3"/>
      <c r="M23" s="3"/>
      <c r="N23" s="3"/>
      <c r="O23" s="3"/>
      <c r="P23" s="3"/>
      <c r="Q23" s="3"/>
      <c r="R23" s="3"/>
      <c r="S23" s="3"/>
      <c r="T23" s="3"/>
      <c r="U23" s="3"/>
      <c r="V23" s="3"/>
      <c r="W23" s="3"/>
      <c r="X23" s="3"/>
      <c r="Y23" s="3"/>
      <c r="Z23" s="3"/>
    </row>
    <row r="24" spans="1:26" ht="15.75" customHeight="1" x14ac:dyDescent="0.25">
      <c r="A24" s="476"/>
      <c r="B24" s="3"/>
      <c r="C24" s="3"/>
      <c r="D24" s="3"/>
      <c r="E24" s="3"/>
      <c r="F24" s="3"/>
      <c r="G24" s="3"/>
      <c r="H24" s="3"/>
      <c r="I24" s="3"/>
      <c r="J24" s="3"/>
      <c r="K24" s="474"/>
      <c r="L24" s="3"/>
      <c r="M24" s="3"/>
      <c r="N24" s="3"/>
      <c r="O24" s="3"/>
      <c r="P24" s="3"/>
      <c r="Q24" s="3"/>
      <c r="R24" s="3"/>
      <c r="S24" s="3"/>
      <c r="T24" s="3"/>
      <c r="U24" s="3"/>
      <c r="V24" s="3"/>
      <c r="W24" s="3"/>
      <c r="X24" s="3"/>
      <c r="Y24" s="3"/>
      <c r="Z24" s="3"/>
    </row>
    <row r="25" spans="1:26" ht="15.75" customHeight="1" x14ac:dyDescent="0.25">
      <c r="A25" s="476"/>
      <c r="B25" s="3"/>
      <c r="C25" s="3"/>
      <c r="D25" s="3"/>
      <c r="E25" s="3"/>
      <c r="F25" s="3"/>
      <c r="G25" s="3"/>
      <c r="H25" s="3"/>
      <c r="I25" s="3"/>
      <c r="J25" s="3"/>
      <c r="K25" s="474"/>
      <c r="L25" s="3"/>
      <c r="M25" s="3"/>
      <c r="N25" s="3"/>
      <c r="O25" s="3"/>
      <c r="P25" s="3"/>
      <c r="Q25" s="3"/>
      <c r="R25" s="3"/>
      <c r="S25" s="3"/>
      <c r="T25" s="3"/>
      <c r="U25" s="3"/>
      <c r="V25" s="3"/>
      <c r="W25" s="3"/>
      <c r="X25" s="3"/>
      <c r="Y25" s="3"/>
      <c r="Z25" s="3"/>
    </row>
    <row r="26" spans="1:26" ht="15.75" customHeight="1" x14ac:dyDescent="0.25">
      <c r="A26" s="476"/>
      <c r="B26" s="3"/>
      <c r="C26" s="3"/>
      <c r="D26" s="3"/>
      <c r="E26" s="3"/>
      <c r="F26" s="3"/>
      <c r="G26" s="3"/>
      <c r="H26" s="3"/>
      <c r="I26" s="3"/>
      <c r="J26" s="3"/>
      <c r="K26" s="474"/>
      <c r="L26" s="3"/>
      <c r="M26" s="3"/>
      <c r="N26" s="3"/>
      <c r="O26" s="3"/>
      <c r="P26" s="3"/>
      <c r="Q26" s="3"/>
      <c r="R26" s="3"/>
      <c r="S26" s="3"/>
      <c r="T26" s="3"/>
      <c r="U26" s="3"/>
      <c r="V26" s="3"/>
      <c r="W26" s="3"/>
      <c r="X26" s="3"/>
      <c r="Y26" s="3"/>
      <c r="Z26" s="3"/>
    </row>
    <row r="27" spans="1:26" ht="15.75" customHeight="1" x14ac:dyDescent="0.25">
      <c r="A27" s="476"/>
      <c r="B27" s="3"/>
      <c r="C27" s="3"/>
      <c r="D27" s="3"/>
      <c r="E27" s="3"/>
      <c r="F27" s="3"/>
      <c r="G27" s="3"/>
      <c r="H27" s="3"/>
      <c r="I27" s="3"/>
      <c r="J27" s="3"/>
      <c r="K27" s="474"/>
      <c r="L27" s="3"/>
      <c r="M27" s="3"/>
      <c r="N27" s="3"/>
      <c r="O27" s="3"/>
      <c r="P27" s="3"/>
      <c r="Q27" s="3"/>
      <c r="R27" s="3"/>
      <c r="S27" s="3"/>
      <c r="T27" s="3"/>
      <c r="U27" s="3"/>
      <c r="V27" s="3"/>
      <c r="W27" s="3"/>
      <c r="X27" s="3"/>
      <c r="Y27" s="3"/>
      <c r="Z27" s="3"/>
    </row>
    <row r="28" spans="1:26" ht="15.75" customHeight="1" x14ac:dyDescent="0.25">
      <c r="A28" s="476"/>
      <c r="B28" s="3"/>
      <c r="C28" s="3"/>
      <c r="D28" s="3"/>
      <c r="E28" s="3"/>
      <c r="F28" s="3"/>
      <c r="G28" s="3"/>
      <c r="H28" s="3"/>
      <c r="I28" s="3"/>
      <c r="J28" s="3"/>
      <c r="K28" s="474"/>
      <c r="L28" s="3"/>
      <c r="M28" s="3"/>
      <c r="N28" s="3"/>
      <c r="O28" s="3"/>
      <c r="P28" s="3"/>
      <c r="Q28" s="3"/>
      <c r="R28" s="3"/>
      <c r="S28" s="3"/>
      <c r="T28" s="3"/>
      <c r="U28" s="3"/>
      <c r="V28" s="3"/>
      <c r="W28" s="3"/>
      <c r="X28" s="3"/>
      <c r="Y28" s="3"/>
      <c r="Z28" s="3"/>
    </row>
    <row r="29" spans="1:26" ht="15.75" customHeight="1" x14ac:dyDescent="0.25">
      <c r="A29" s="1109" t="s">
        <v>610</v>
      </c>
      <c r="B29" s="774"/>
      <c r="C29" s="774"/>
      <c r="D29" s="774"/>
      <c r="E29" s="774"/>
      <c r="F29" s="774"/>
      <c r="G29" s="774"/>
      <c r="H29" s="471"/>
      <c r="I29" s="1110" t="s">
        <v>2</v>
      </c>
      <c r="J29" s="774"/>
      <c r="K29" s="775"/>
      <c r="L29" s="3"/>
      <c r="M29" s="3"/>
      <c r="N29" s="3"/>
      <c r="O29" s="3"/>
      <c r="P29" s="3"/>
      <c r="Q29" s="3"/>
      <c r="R29" s="3"/>
      <c r="S29" s="3"/>
      <c r="T29" s="3"/>
      <c r="U29" s="3"/>
      <c r="V29" s="3"/>
      <c r="W29" s="3"/>
      <c r="X29" s="3"/>
      <c r="Y29" s="3"/>
      <c r="Z29" s="3"/>
    </row>
    <row r="30" spans="1:26" ht="15.75" customHeight="1" x14ac:dyDescent="0.25">
      <c r="A30" s="476"/>
      <c r="B30" s="3"/>
      <c r="C30" s="3"/>
      <c r="D30" s="3"/>
      <c r="E30" s="3"/>
      <c r="F30" s="3"/>
      <c r="G30" s="3"/>
      <c r="H30" s="3"/>
      <c r="I30" s="3"/>
      <c r="J30" s="3"/>
      <c r="K30" s="474"/>
      <c r="L30" s="3"/>
      <c r="M30" s="3"/>
      <c r="N30" s="3"/>
      <c r="O30" s="3"/>
      <c r="P30" s="3"/>
      <c r="Q30" s="3"/>
      <c r="R30" s="3"/>
      <c r="S30" s="3"/>
      <c r="T30" s="3"/>
      <c r="U30" s="3"/>
      <c r="V30" s="3"/>
      <c r="W30" s="3"/>
      <c r="X30" s="3"/>
      <c r="Y30" s="3"/>
      <c r="Z30" s="3"/>
    </row>
    <row r="31" spans="1:26" ht="15.75" customHeight="1" x14ac:dyDescent="0.25">
      <c r="A31" s="476"/>
      <c r="B31" s="3"/>
      <c r="C31" s="3"/>
      <c r="D31" s="3"/>
      <c r="E31" s="3"/>
      <c r="F31" s="3"/>
      <c r="G31" s="3"/>
      <c r="H31" s="3"/>
      <c r="I31" s="3"/>
      <c r="J31" s="3"/>
      <c r="K31" s="474"/>
      <c r="L31" s="3"/>
      <c r="M31" s="3"/>
      <c r="N31" s="3"/>
      <c r="O31" s="3"/>
      <c r="P31" s="3"/>
      <c r="Q31" s="3"/>
      <c r="R31" s="3"/>
      <c r="S31" s="3"/>
      <c r="T31" s="3"/>
      <c r="U31" s="3"/>
      <c r="V31" s="3"/>
      <c r="W31" s="3"/>
      <c r="X31" s="3"/>
      <c r="Y31" s="3"/>
      <c r="Z31" s="3"/>
    </row>
    <row r="32" spans="1:26" ht="15.75" customHeight="1" x14ac:dyDescent="0.25">
      <c r="A32" s="476"/>
      <c r="B32" s="3"/>
      <c r="C32" s="3"/>
      <c r="D32" s="3"/>
      <c r="E32" s="3"/>
      <c r="F32" s="3"/>
      <c r="G32" s="3"/>
      <c r="H32" s="3"/>
      <c r="I32" s="3"/>
      <c r="J32" s="3"/>
      <c r="K32" s="474"/>
      <c r="L32" s="3"/>
      <c r="M32" s="3"/>
      <c r="N32" s="3"/>
      <c r="O32" s="3"/>
      <c r="P32" s="3"/>
      <c r="Q32" s="3"/>
      <c r="R32" s="3"/>
      <c r="S32" s="3"/>
      <c r="T32" s="3"/>
      <c r="U32" s="3"/>
      <c r="V32" s="3"/>
      <c r="W32" s="3"/>
      <c r="X32" s="3"/>
      <c r="Y32" s="3"/>
      <c r="Z32" s="3"/>
    </row>
    <row r="33" spans="1:26" ht="15.75" customHeight="1" x14ac:dyDescent="0.25">
      <c r="A33" s="1109" t="s">
        <v>611</v>
      </c>
      <c r="B33" s="774"/>
      <c r="C33" s="774"/>
      <c r="D33" s="774"/>
      <c r="E33" s="774"/>
      <c r="F33" s="774"/>
      <c r="G33" s="774"/>
      <c r="H33" s="471"/>
      <c r="I33" s="1110" t="s">
        <v>597</v>
      </c>
      <c r="J33" s="774"/>
      <c r="K33" s="775"/>
      <c r="L33" s="3"/>
      <c r="M33" s="3"/>
      <c r="N33" s="3"/>
      <c r="O33" s="3"/>
      <c r="P33" s="3"/>
      <c r="Q33" s="3"/>
      <c r="R33" s="3"/>
      <c r="S33" s="3"/>
      <c r="T33" s="3"/>
      <c r="U33" s="3"/>
      <c r="V33" s="3"/>
      <c r="W33" s="3"/>
      <c r="X33" s="3"/>
      <c r="Y33" s="3"/>
      <c r="Z33" s="3"/>
    </row>
    <row r="34" spans="1:26" ht="15.75" customHeight="1" x14ac:dyDescent="0.25">
      <c r="A34" s="476"/>
      <c r="B34" s="3"/>
      <c r="C34" s="3"/>
      <c r="D34" s="3"/>
      <c r="E34" s="3"/>
      <c r="F34" s="3"/>
      <c r="G34" s="3"/>
      <c r="H34" s="3"/>
      <c r="I34" s="3"/>
      <c r="J34" s="3"/>
      <c r="K34" s="474"/>
      <c r="L34" s="3"/>
      <c r="M34" s="3"/>
      <c r="N34" s="3"/>
      <c r="O34" s="3"/>
      <c r="P34" s="3"/>
      <c r="Q34" s="3"/>
      <c r="R34" s="3"/>
      <c r="S34" s="3"/>
      <c r="T34" s="3"/>
      <c r="U34" s="3"/>
      <c r="V34" s="3"/>
      <c r="W34" s="3"/>
      <c r="X34" s="3"/>
      <c r="Y34" s="3"/>
      <c r="Z34" s="3"/>
    </row>
    <row r="35" spans="1:26" ht="15.75" customHeight="1" x14ac:dyDescent="0.25">
      <c r="A35" s="476"/>
      <c r="B35" s="3"/>
      <c r="C35" s="3"/>
      <c r="D35" s="3"/>
      <c r="E35" s="3"/>
      <c r="F35" s="3"/>
      <c r="G35" s="3"/>
      <c r="H35" s="3"/>
      <c r="I35" s="3"/>
      <c r="J35" s="3"/>
      <c r="K35" s="474"/>
      <c r="L35" s="3"/>
      <c r="M35" s="3"/>
      <c r="N35" s="3"/>
      <c r="O35" s="3"/>
      <c r="P35" s="3"/>
      <c r="Q35" s="3"/>
      <c r="R35" s="3"/>
      <c r="S35" s="3"/>
      <c r="T35" s="3"/>
      <c r="U35" s="3"/>
      <c r="V35" s="3"/>
      <c r="W35" s="3"/>
      <c r="X35" s="3"/>
      <c r="Y35" s="3"/>
      <c r="Z35" s="3"/>
    </row>
    <row r="36" spans="1:26" ht="15.75" customHeight="1" x14ac:dyDescent="0.25">
      <c r="A36" s="476"/>
      <c r="B36" s="3"/>
      <c r="C36" s="3"/>
      <c r="D36" s="3"/>
      <c r="E36" s="3"/>
      <c r="F36" s="3"/>
      <c r="G36" s="3"/>
      <c r="H36" s="3"/>
      <c r="I36" s="3"/>
      <c r="J36" s="3"/>
      <c r="K36" s="474"/>
      <c r="L36" s="3"/>
      <c r="M36" s="3"/>
      <c r="N36" s="3"/>
      <c r="O36" s="3"/>
      <c r="P36" s="3"/>
      <c r="Q36" s="3"/>
      <c r="R36" s="3"/>
      <c r="S36" s="3"/>
      <c r="T36" s="3"/>
      <c r="U36" s="3"/>
      <c r="V36" s="3"/>
      <c r="W36" s="3"/>
      <c r="X36" s="3"/>
      <c r="Y36" s="3"/>
      <c r="Z36" s="3"/>
    </row>
    <row r="37" spans="1:26" ht="15.75" customHeight="1" x14ac:dyDescent="0.25">
      <c r="A37" s="1109" t="s">
        <v>763</v>
      </c>
      <c r="B37" s="774"/>
      <c r="C37" s="774"/>
      <c r="D37" s="774"/>
      <c r="E37" s="774"/>
      <c r="F37" s="1110"/>
      <c r="G37" s="774"/>
      <c r="H37" s="471"/>
      <c r="I37" s="1110" t="s">
        <v>2</v>
      </c>
      <c r="J37" s="774"/>
      <c r="K37" s="775"/>
      <c r="L37" s="3"/>
      <c r="M37" s="3"/>
      <c r="N37" s="3"/>
      <c r="O37" s="3"/>
      <c r="P37" s="3"/>
      <c r="Q37" s="3"/>
      <c r="R37" s="3"/>
      <c r="S37" s="3"/>
      <c r="T37" s="3"/>
      <c r="U37" s="3"/>
      <c r="V37" s="3"/>
      <c r="W37" s="3"/>
      <c r="X37" s="3"/>
      <c r="Y37" s="3"/>
      <c r="Z37" s="3"/>
    </row>
    <row r="38" spans="1:26" ht="15.75" customHeight="1" x14ac:dyDescent="0.25">
      <c r="A38" s="476"/>
      <c r="B38" s="3"/>
      <c r="C38" s="3"/>
      <c r="D38" s="3"/>
      <c r="E38" s="3"/>
      <c r="F38" s="3"/>
      <c r="G38" s="3"/>
      <c r="H38" s="3"/>
      <c r="I38" s="3"/>
      <c r="J38" s="3"/>
      <c r="K38" s="474"/>
      <c r="L38" s="3"/>
      <c r="M38" s="3"/>
      <c r="N38" s="3"/>
      <c r="O38" s="3"/>
      <c r="P38" s="3"/>
      <c r="Q38" s="3"/>
      <c r="R38" s="3"/>
      <c r="S38" s="3"/>
      <c r="T38" s="3"/>
      <c r="U38" s="3"/>
      <c r="V38" s="3"/>
      <c r="W38" s="3"/>
      <c r="X38" s="3"/>
      <c r="Y38" s="3"/>
      <c r="Z38" s="3"/>
    </row>
    <row r="39" spans="1:26" ht="15.75" customHeight="1" x14ac:dyDescent="0.25">
      <c r="A39" s="476"/>
      <c r="B39" s="3"/>
      <c r="C39" s="3"/>
      <c r="D39" s="3"/>
      <c r="E39" s="3"/>
      <c r="F39" s="3"/>
      <c r="G39" s="3"/>
      <c r="H39" s="3"/>
      <c r="I39" s="3"/>
      <c r="J39" s="3"/>
      <c r="K39" s="474"/>
      <c r="L39" s="3"/>
      <c r="M39" s="3"/>
      <c r="N39" s="3"/>
      <c r="O39" s="3"/>
      <c r="P39" s="3"/>
      <c r="Q39" s="3"/>
      <c r="R39" s="3"/>
      <c r="S39" s="3"/>
      <c r="T39" s="3"/>
      <c r="U39" s="3"/>
      <c r="V39" s="3"/>
      <c r="W39" s="3"/>
      <c r="X39" s="3"/>
      <c r="Y39" s="3"/>
      <c r="Z39" s="3"/>
    </row>
    <row r="40" spans="1:26" ht="15.75" customHeight="1" x14ac:dyDescent="0.25">
      <c r="A40" s="476"/>
      <c r="B40" s="3"/>
      <c r="C40" s="3"/>
      <c r="D40" s="3"/>
      <c r="E40" s="3"/>
      <c r="F40" s="3"/>
      <c r="G40" s="3"/>
      <c r="H40" s="3"/>
      <c r="I40" s="3"/>
      <c r="J40" s="3"/>
      <c r="K40" s="474"/>
      <c r="L40" s="3"/>
      <c r="M40" s="3"/>
      <c r="N40" s="3"/>
      <c r="O40" s="3"/>
      <c r="P40" s="3"/>
      <c r="Q40" s="3"/>
      <c r="R40" s="3"/>
      <c r="S40" s="3"/>
      <c r="T40" s="3"/>
      <c r="U40" s="3"/>
      <c r="V40" s="3"/>
      <c r="W40" s="3"/>
      <c r="X40" s="3"/>
      <c r="Y40" s="3"/>
      <c r="Z40" s="3"/>
    </row>
    <row r="41" spans="1:26" ht="15.75" customHeight="1" x14ac:dyDescent="0.25">
      <c r="A41" s="476"/>
      <c r="B41" s="3"/>
      <c r="C41" s="3"/>
      <c r="D41" s="3"/>
      <c r="E41" s="3"/>
      <c r="F41" s="3"/>
      <c r="G41" s="3"/>
      <c r="H41" s="3"/>
      <c r="I41" s="3"/>
      <c r="J41" s="3"/>
      <c r="K41" s="474"/>
      <c r="L41" s="3"/>
      <c r="M41" s="3"/>
      <c r="N41" s="3"/>
      <c r="O41" s="3"/>
      <c r="P41" s="3"/>
      <c r="Q41" s="3"/>
      <c r="R41" s="3"/>
      <c r="S41" s="3"/>
      <c r="T41" s="3"/>
      <c r="U41" s="3"/>
      <c r="V41" s="3"/>
      <c r="W41" s="3"/>
      <c r="X41" s="3"/>
      <c r="Y41" s="3"/>
      <c r="Z41" s="3"/>
    </row>
    <row r="42" spans="1:26" ht="15.75" customHeight="1" x14ac:dyDescent="0.25">
      <c r="A42" s="476"/>
      <c r="B42" s="3"/>
      <c r="C42" s="3"/>
      <c r="D42" s="3"/>
      <c r="E42" s="3"/>
      <c r="F42" s="3"/>
      <c r="G42" s="3"/>
      <c r="H42" s="3"/>
      <c r="I42" s="3"/>
      <c r="J42" s="3"/>
      <c r="K42" s="474"/>
      <c r="L42" s="3"/>
      <c r="M42" s="3"/>
      <c r="N42" s="3"/>
      <c r="O42" s="3"/>
      <c r="P42" s="3"/>
      <c r="Q42" s="3"/>
      <c r="R42" s="3"/>
      <c r="S42" s="3"/>
      <c r="T42" s="3"/>
      <c r="U42" s="3"/>
      <c r="V42" s="3"/>
      <c r="W42" s="3"/>
      <c r="X42" s="3"/>
      <c r="Y42" s="3"/>
      <c r="Z42" s="3"/>
    </row>
    <row r="43" spans="1:26" ht="15.75" customHeight="1" x14ac:dyDescent="0.25">
      <c r="A43" s="476"/>
      <c r="B43" s="3"/>
      <c r="C43" s="3"/>
      <c r="D43" s="3"/>
      <c r="E43" s="3"/>
      <c r="F43" s="3"/>
      <c r="G43" s="3"/>
      <c r="H43" s="3"/>
      <c r="I43" s="3"/>
      <c r="J43" s="3"/>
      <c r="K43" s="474"/>
      <c r="L43" s="3"/>
      <c r="M43" s="3"/>
      <c r="N43" s="3"/>
      <c r="O43" s="3"/>
      <c r="P43" s="3"/>
      <c r="Q43" s="3"/>
      <c r="R43" s="3"/>
      <c r="S43" s="3"/>
      <c r="T43" s="3"/>
      <c r="U43" s="3"/>
      <c r="V43" s="3"/>
      <c r="W43" s="3"/>
      <c r="X43" s="3"/>
      <c r="Y43" s="3"/>
      <c r="Z43" s="3"/>
    </row>
    <row r="44" spans="1:26" ht="15.75" customHeight="1" x14ac:dyDescent="0.25">
      <c r="A44" s="476"/>
      <c r="B44" s="3"/>
      <c r="C44" s="3"/>
      <c r="D44" s="3"/>
      <c r="E44" s="3"/>
      <c r="F44" s="3"/>
      <c r="G44" s="3"/>
      <c r="H44" s="3"/>
      <c r="I44" s="3"/>
      <c r="J44" s="3"/>
      <c r="K44" s="474"/>
      <c r="L44" s="3"/>
      <c r="M44" s="3"/>
      <c r="N44" s="3"/>
      <c r="O44" s="3"/>
      <c r="P44" s="3"/>
      <c r="Q44" s="3"/>
      <c r="R44" s="3"/>
      <c r="S44" s="3"/>
      <c r="T44" s="3"/>
      <c r="U44" s="3"/>
      <c r="V44" s="3"/>
      <c r="W44" s="3"/>
      <c r="X44" s="3"/>
      <c r="Y44" s="3"/>
      <c r="Z44" s="3"/>
    </row>
    <row r="45" spans="1:26" ht="15.75" customHeight="1" x14ac:dyDescent="0.25">
      <c r="A45" s="476"/>
      <c r="B45" s="3"/>
      <c r="C45" s="3"/>
      <c r="D45" s="3"/>
      <c r="E45" s="3"/>
      <c r="F45" s="3"/>
      <c r="G45" s="3"/>
      <c r="H45" s="3"/>
      <c r="I45" s="3"/>
      <c r="J45" s="3"/>
      <c r="K45" s="474"/>
      <c r="L45" s="3"/>
      <c r="M45" s="3"/>
      <c r="N45" s="3"/>
      <c r="O45" s="3"/>
      <c r="P45" s="3"/>
      <c r="Q45" s="3"/>
      <c r="R45" s="3"/>
      <c r="S45" s="3"/>
      <c r="T45" s="3"/>
      <c r="U45" s="3"/>
      <c r="V45" s="3"/>
      <c r="W45" s="3"/>
      <c r="X45" s="3"/>
      <c r="Y45" s="3"/>
      <c r="Z45" s="3"/>
    </row>
    <row r="46" spans="1:26" ht="15.75" customHeight="1" x14ac:dyDescent="0.25">
      <c r="A46" s="476"/>
      <c r="B46" s="3"/>
      <c r="C46" s="3"/>
      <c r="D46" s="3"/>
      <c r="E46" s="3"/>
      <c r="F46" s="3"/>
      <c r="G46" s="3"/>
      <c r="H46" s="3"/>
      <c r="I46" s="3"/>
      <c r="J46" s="3"/>
      <c r="K46" s="474"/>
      <c r="L46" s="3"/>
      <c r="M46" s="3"/>
      <c r="N46" s="3"/>
      <c r="O46" s="3"/>
      <c r="P46" s="3"/>
      <c r="Q46" s="3"/>
      <c r="R46" s="3"/>
      <c r="S46" s="3"/>
      <c r="T46" s="3"/>
      <c r="U46" s="3"/>
      <c r="V46" s="3"/>
      <c r="W46" s="3"/>
      <c r="X46" s="3"/>
      <c r="Y46" s="3"/>
      <c r="Z46" s="3"/>
    </row>
    <row r="47" spans="1:26" ht="15.75" customHeight="1" x14ac:dyDescent="0.25">
      <c r="A47" s="477"/>
      <c r="B47" s="478"/>
      <c r="C47" s="478"/>
      <c r="D47" s="478"/>
      <c r="E47" s="478"/>
      <c r="F47" s="478"/>
      <c r="G47" s="478"/>
      <c r="H47" s="478"/>
      <c r="I47" s="478"/>
      <c r="J47" s="478"/>
      <c r="K47" s="479"/>
      <c r="L47" s="3"/>
      <c r="M47" s="3"/>
      <c r="N47" s="3"/>
      <c r="O47" s="3"/>
      <c r="P47" s="3"/>
      <c r="Q47" s="3"/>
      <c r="R47" s="3"/>
      <c r="S47" s="3"/>
      <c r="T47" s="3"/>
      <c r="U47" s="3"/>
      <c r="V47" s="3"/>
      <c r="W47" s="3"/>
      <c r="X47" s="3"/>
      <c r="Y47" s="3"/>
      <c r="Z47" s="3"/>
    </row>
    <row r="48" spans="1:26" ht="15.75" customHeight="1" x14ac:dyDescent="0.25">
      <c r="A48" s="470"/>
      <c r="B48" s="471"/>
      <c r="C48" s="471"/>
      <c r="D48" s="471"/>
      <c r="E48" s="471"/>
      <c r="F48" s="471"/>
      <c r="G48" s="471"/>
      <c r="H48" s="471"/>
      <c r="I48" s="471"/>
      <c r="J48" s="471"/>
      <c r="K48" s="472"/>
      <c r="L48" s="3"/>
      <c r="M48" s="3"/>
      <c r="N48" s="3"/>
      <c r="O48" s="3"/>
      <c r="P48" s="3"/>
      <c r="Q48" s="3"/>
      <c r="R48" s="3"/>
      <c r="S48" s="3"/>
      <c r="T48" s="3"/>
      <c r="U48" s="3"/>
      <c r="V48" s="3"/>
      <c r="W48" s="3"/>
      <c r="X48" s="3"/>
      <c r="Y48" s="3"/>
      <c r="Z48" s="3"/>
    </row>
    <row r="49" spans="1:26" ht="15.75" customHeight="1" x14ac:dyDescent="0.25">
      <c r="A49" s="476"/>
      <c r="B49" s="3"/>
      <c r="C49" s="3"/>
      <c r="D49" s="3"/>
      <c r="E49" s="3"/>
      <c r="F49" s="3"/>
      <c r="G49" s="3"/>
      <c r="H49" s="3"/>
      <c r="I49" s="3"/>
      <c r="J49" s="3"/>
      <c r="K49" s="474"/>
      <c r="L49" s="3"/>
      <c r="M49" s="3"/>
      <c r="N49" s="3"/>
      <c r="O49" s="3"/>
      <c r="P49" s="3"/>
      <c r="Q49" s="3"/>
      <c r="R49" s="3"/>
      <c r="S49" s="3"/>
      <c r="T49" s="3"/>
      <c r="U49" s="3"/>
      <c r="V49" s="3"/>
      <c r="W49" s="3"/>
      <c r="X49" s="3"/>
      <c r="Y49" s="3"/>
      <c r="Z49" s="3"/>
    </row>
    <row r="50" spans="1:26" ht="15.75" customHeight="1" x14ac:dyDescent="0.25">
      <c r="A50" s="1123" t="s">
        <v>607</v>
      </c>
      <c r="B50" s="774"/>
      <c r="C50" s="774"/>
      <c r="D50" s="774"/>
      <c r="E50" s="774"/>
      <c r="F50" s="774"/>
      <c r="G50" s="774"/>
      <c r="H50" s="774"/>
      <c r="I50" s="774"/>
      <c r="J50" s="774"/>
      <c r="K50" s="775"/>
      <c r="L50" s="3"/>
      <c r="M50" s="3"/>
      <c r="N50" s="3"/>
      <c r="O50" s="3"/>
      <c r="P50" s="3"/>
      <c r="Q50" s="3"/>
      <c r="R50" s="3"/>
      <c r="S50" s="3"/>
      <c r="T50" s="3"/>
      <c r="U50" s="3"/>
      <c r="V50" s="3"/>
      <c r="W50" s="3"/>
      <c r="X50" s="3"/>
      <c r="Y50" s="3"/>
      <c r="Z50" s="3"/>
    </row>
    <row r="51" spans="1:26" ht="15.75" customHeight="1" x14ac:dyDescent="0.25">
      <c r="A51" s="776"/>
      <c r="B51" s="707"/>
      <c r="C51" s="707"/>
      <c r="D51" s="707"/>
      <c r="E51" s="707"/>
      <c r="F51" s="707"/>
      <c r="G51" s="707"/>
      <c r="H51" s="707"/>
      <c r="I51" s="707"/>
      <c r="J51" s="707"/>
      <c r="K51" s="708"/>
      <c r="L51" s="3"/>
      <c r="M51" s="3"/>
      <c r="N51" s="3"/>
      <c r="O51" s="3"/>
      <c r="P51" s="3"/>
      <c r="Q51" s="3"/>
      <c r="R51" s="3"/>
      <c r="S51" s="3"/>
      <c r="T51" s="3"/>
      <c r="U51" s="3"/>
      <c r="V51" s="3"/>
      <c r="W51" s="3"/>
      <c r="X51" s="3"/>
      <c r="Y51" s="3"/>
      <c r="Z51" s="3"/>
    </row>
    <row r="52" spans="1:26" ht="15.75" customHeight="1" x14ac:dyDescent="0.25">
      <c r="A52" s="476"/>
      <c r="B52" s="3"/>
      <c r="C52" s="3"/>
      <c r="D52" s="3"/>
      <c r="E52" s="3"/>
      <c r="F52" s="3"/>
      <c r="G52" s="3"/>
      <c r="H52" s="3"/>
      <c r="I52" s="3"/>
      <c r="J52" s="3"/>
      <c r="K52" s="474"/>
      <c r="L52" s="3"/>
      <c r="M52" s="3"/>
      <c r="N52" s="3"/>
      <c r="O52" s="3"/>
      <c r="P52" s="3"/>
      <c r="Q52" s="3"/>
      <c r="R52" s="3"/>
      <c r="S52" s="3"/>
      <c r="T52" s="3"/>
      <c r="U52" s="3"/>
      <c r="V52" s="3"/>
      <c r="W52" s="3"/>
      <c r="X52" s="3"/>
      <c r="Y52" s="3"/>
      <c r="Z52" s="3"/>
    </row>
    <row r="53" spans="1:26" ht="15.75" customHeight="1" x14ac:dyDescent="0.25">
      <c r="A53" s="476"/>
      <c r="B53" s="3"/>
      <c r="C53" s="3"/>
      <c r="D53" s="3"/>
      <c r="E53" s="3"/>
      <c r="F53" s="3"/>
      <c r="G53" s="3"/>
      <c r="H53" s="3"/>
      <c r="I53" s="3"/>
      <c r="J53" s="3"/>
      <c r="K53" s="474"/>
      <c r="L53" s="3"/>
      <c r="M53" s="3"/>
      <c r="N53" s="3"/>
      <c r="O53" s="3"/>
      <c r="P53" s="3"/>
      <c r="Q53" s="3"/>
      <c r="R53" s="3"/>
      <c r="S53" s="3"/>
      <c r="T53" s="3"/>
      <c r="U53" s="3"/>
      <c r="V53" s="3"/>
      <c r="W53" s="3"/>
      <c r="X53" s="3"/>
      <c r="Y53" s="3"/>
      <c r="Z53" s="3"/>
    </row>
    <row r="54" spans="1:26" ht="15.75" customHeight="1" x14ac:dyDescent="0.25">
      <c r="A54" s="476"/>
      <c r="B54" s="3"/>
      <c r="C54" s="3"/>
      <c r="D54" s="3"/>
      <c r="E54" s="3"/>
      <c r="F54" s="3"/>
      <c r="G54" s="3"/>
      <c r="H54" s="3"/>
      <c r="I54" s="3"/>
      <c r="J54" s="3"/>
      <c r="K54" s="474"/>
      <c r="L54" s="3"/>
      <c r="M54" s="3"/>
      <c r="N54" s="3"/>
      <c r="O54" s="3"/>
      <c r="P54" s="3"/>
      <c r="Q54" s="3"/>
      <c r="R54" s="3"/>
      <c r="S54" s="3"/>
      <c r="T54" s="3"/>
      <c r="U54" s="3"/>
      <c r="V54" s="3"/>
      <c r="W54" s="3"/>
      <c r="X54" s="3"/>
      <c r="Y54" s="3"/>
      <c r="Z54" s="3"/>
    </row>
    <row r="55" spans="1:26" ht="15.75" customHeight="1" x14ac:dyDescent="0.25">
      <c r="A55" s="476"/>
      <c r="B55" s="3"/>
      <c r="C55" s="3"/>
      <c r="D55" s="3"/>
      <c r="E55" s="3"/>
      <c r="F55" s="3"/>
      <c r="G55" s="3"/>
      <c r="H55" s="3"/>
      <c r="I55" s="3"/>
      <c r="J55" s="3"/>
      <c r="K55" s="474"/>
      <c r="L55" s="3"/>
      <c r="M55" s="3"/>
      <c r="N55" s="3"/>
      <c r="O55" s="3"/>
      <c r="P55" s="3"/>
      <c r="Q55" s="3"/>
      <c r="R55" s="3"/>
      <c r="S55" s="3"/>
      <c r="T55" s="3"/>
      <c r="U55" s="3"/>
      <c r="V55" s="3"/>
      <c r="W55" s="3"/>
      <c r="X55" s="3"/>
      <c r="Y55" s="3"/>
      <c r="Z55" s="3"/>
    </row>
    <row r="56" spans="1:26" ht="15.75" customHeight="1" x14ac:dyDescent="0.25">
      <c r="A56" s="476"/>
      <c r="B56" s="3"/>
      <c r="C56" s="3"/>
      <c r="D56" s="3"/>
      <c r="E56" s="3"/>
      <c r="F56" s="3"/>
      <c r="G56" s="3"/>
      <c r="H56" s="3"/>
      <c r="I56" s="3"/>
      <c r="J56" s="3"/>
      <c r="K56" s="474"/>
      <c r="L56" s="3"/>
      <c r="M56" s="3"/>
      <c r="N56" s="3"/>
      <c r="O56" s="3"/>
      <c r="P56" s="3"/>
      <c r="Q56" s="3"/>
      <c r="R56" s="3"/>
      <c r="S56" s="3"/>
      <c r="T56" s="3"/>
      <c r="U56" s="3"/>
      <c r="V56" s="3"/>
      <c r="W56" s="3"/>
      <c r="X56" s="3"/>
      <c r="Y56" s="3"/>
      <c r="Z56" s="3"/>
    </row>
    <row r="57" spans="1:26" ht="15.75" customHeight="1" x14ac:dyDescent="0.25">
      <c r="A57" s="476"/>
      <c r="B57" s="3"/>
      <c r="C57" s="3"/>
      <c r="D57" s="3"/>
      <c r="E57" s="3"/>
      <c r="F57" s="3"/>
      <c r="G57" s="3"/>
      <c r="H57" s="3"/>
      <c r="I57" s="3"/>
      <c r="J57" s="3"/>
      <c r="K57" s="474"/>
      <c r="L57" s="3"/>
      <c r="M57" s="3"/>
      <c r="N57" s="3"/>
      <c r="O57" s="3"/>
      <c r="P57" s="3"/>
      <c r="Q57" s="3"/>
      <c r="R57" s="3"/>
      <c r="S57" s="3"/>
      <c r="T57" s="3"/>
      <c r="U57" s="3"/>
      <c r="V57" s="3"/>
      <c r="W57" s="3"/>
      <c r="X57" s="3"/>
      <c r="Y57" s="3"/>
      <c r="Z57" s="3"/>
    </row>
    <row r="58" spans="1:26" ht="15.75" customHeight="1" x14ac:dyDescent="0.25">
      <c r="A58" s="476"/>
      <c r="B58" s="3"/>
      <c r="C58" s="3"/>
      <c r="D58" s="3"/>
      <c r="E58" s="3"/>
      <c r="F58" s="3"/>
      <c r="G58" s="3"/>
      <c r="H58" s="3"/>
      <c r="I58" s="3"/>
      <c r="J58" s="3"/>
      <c r="K58" s="474"/>
      <c r="L58" s="3"/>
      <c r="M58" s="3"/>
      <c r="N58" s="3"/>
      <c r="O58" s="3"/>
      <c r="P58" s="3"/>
      <c r="Q58" s="3"/>
      <c r="R58" s="3"/>
      <c r="S58" s="3"/>
      <c r="T58" s="3"/>
      <c r="U58" s="3"/>
      <c r="V58" s="3"/>
      <c r="W58" s="3"/>
      <c r="X58" s="3"/>
      <c r="Y58" s="3"/>
      <c r="Z58" s="3"/>
    </row>
    <row r="59" spans="1:26" ht="15.75" customHeight="1" x14ac:dyDescent="0.25">
      <c r="A59" s="476"/>
      <c r="B59" s="3"/>
      <c r="C59" s="3"/>
      <c r="D59" s="3"/>
      <c r="E59" s="3"/>
      <c r="F59" s="3"/>
      <c r="G59" s="3"/>
      <c r="H59" s="3"/>
      <c r="I59" s="3"/>
      <c r="J59" s="3"/>
      <c r="K59" s="474"/>
      <c r="L59" s="3"/>
      <c r="M59" s="3"/>
      <c r="N59" s="3"/>
      <c r="O59" s="3"/>
      <c r="P59" s="3"/>
      <c r="Q59" s="3"/>
      <c r="R59" s="3"/>
      <c r="S59" s="3"/>
      <c r="T59" s="3"/>
      <c r="U59" s="3"/>
      <c r="V59" s="3"/>
      <c r="W59" s="3"/>
      <c r="X59" s="3"/>
      <c r="Y59" s="3"/>
      <c r="Z59" s="3"/>
    </row>
    <row r="60" spans="1:26" ht="15.75" customHeight="1" x14ac:dyDescent="0.25">
      <c r="A60" s="476"/>
      <c r="B60" s="3"/>
      <c r="C60" s="3"/>
      <c r="D60" s="3"/>
      <c r="E60" s="3"/>
      <c r="F60" s="3"/>
      <c r="G60" s="3"/>
      <c r="H60" s="3"/>
      <c r="I60" s="3"/>
      <c r="J60" s="3"/>
      <c r="K60" s="474"/>
      <c r="L60" s="3"/>
      <c r="M60" s="3"/>
      <c r="N60" s="3"/>
      <c r="O60" s="3"/>
      <c r="P60" s="3"/>
      <c r="Q60" s="3"/>
      <c r="R60" s="3"/>
      <c r="S60" s="3"/>
      <c r="T60" s="3"/>
      <c r="U60" s="3"/>
      <c r="V60" s="3"/>
      <c r="W60" s="3"/>
      <c r="X60" s="3"/>
      <c r="Y60" s="3"/>
      <c r="Z60" s="3"/>
    </row>
    <row r="61" spans="1:26" ht="15.75" customHeight="1" x14ac:dyDescent="0.25">
      <c r="A61" s="476"/>
      <c r="B61" s="3"/>
      <c r="C61" s="3"/>
      <c r="D61" s="3"/>
      <c r="E61" s="3"/>
      <c r="F61" s="3"/>
      <c r="G61" s="3"/>
      <c r="H61" s="3"/>
      <c r="I61" s="3"/>
      <c r="J61" s="3"/>
      <c r="K61" s="474"/>
      <c r="L61" s="3"/>
      <c r="M61" s="3"/>
      <c r="N61" s="3"/>
      <c r="O61" s="3"/>
      <c r="P61" s="3"/>
      <c r="Q61" s="3"/>
      <c r="R61" s="3"/>
      <c r="S61" s="3"/>
      <c r="T61" s="3"/>
      <c r="U61" s="3"/>
      <c r="V61" s="3"/>
      <c r="W61" s="3"/>
      <c r="X61" s="3"/>
      <c r="Y61" s="3"/>
      <c r="Z61" s="3"/>
    </row>
    <row r="62" spans="1:26" ht="15.75" customHeight="1" x14ac:dyDescent="0.25">
      <c r="A62" s="476"/>
      <c r="B62" s="3"/>
      <c r="C62" s="3"/>
      <c r="D62" s="3"/>
      <c r="E62" s="3"/>
      <c r="F62" s="3"/>
      <c r="G62" s="3"/>
      <c r="H62" s="3"/>
      <c r="I62" s="3"/>
      <c r="J62" s="3"/>
      <c r="K62" s="474"/>
      <c r="L62" s="3"/>
      <c r="M62" s="3"/>
      <c r="N62" s="3"/>
      <c r="O62" s="3"/>
      <c r="P62" s="3"/>
      <c r="Q62" s="3"/>
      <c r="R62" s="3"/>
      <c r="S62" s="3"/>
      <c r="T62" s="3"/>
      <c r="U62" s="3"/>
      <c r="V62" s="3"/>
      <c r="W62" s="3"/>
      <c r="X62" s="3"/>
      <c r="Y62" s="3"/>
      <c r="Z62" s="3"/>
    </row>
    <row r="63" spans="1:26" ht="15.75" customHeight="1" x14ac:dyDescent="0.25">
      <c r="A63" s="476"/>
      <c r="B63" s="3"/>
      <c r="C63" s="3"/>
      <c r="D63" s="3"/>
      <c r="E63" s="3"/>
      <c r="F63" s="3"/>
      <c r="G63" s="3"/>
      <c r="H63" s="3"/>
      <c r="I63" s="3"/>
      <c r="J63" s="3"/>
      <c r="K63" s="474"/>
      <c r="L63" s="3"/>
      <c r="M63" s="3"/>
      <c r="N63" s="3"/>
      <c r="O63" s="3"/>
      <c r="P63" s="3"/>
      <c r="Q63" s="3"/>
      <c r="R63" s="3"/>
      <c r="S63" s="3"/>
      <c r="T63" s="3"/>
      <c r="U63" s="3"/>
      <c r="V63" s="3"/>
      <c r="W63" s="3"/>
      <c r="X63" s="3"/>
      <c r="Y63" s="3"/>
      <c r="Z63" s="3"/>
    </row>
    <row r="64" spans="1:26" ht="15.75" customHeight="1" x14ac:dyDescent="0.25">
      <c r="A64" s="476"/>
      <c r="B64" s="3"/>
      <c r="C64" s="3"/>
      <c r="D64" s="3"/>
      <c r="E64" s="3"/>
      <c r="F64" s="3"/>
      <c r="G64" s="3"/>
      <c r="H64" s="3"/>
      <c r="I64" s="3"/>
      <c r="J64" s="3"/>
      <c r="K64" s="474"/>
      <c r="L64" s="3"/>
      <c r="M64" s="3"/>
      <c r="N64" s="3"/>
      <c r="O64" s="3"/>
      <c r="P64" s="3"/>
      <c r="Q64" s="3"/>
      <c r="R64" s="3"/>
      <c r="S64" s="3"/>
      <c r="T64" s="3"/>
      <c r="U64" s="3"/>
      <c r="V64" s="3"/>
      <c r="W64" s="3"/>
      <c r="X64" s="3"/>
      <c r="Y64" s="3"/>
      <c r="Z64" s="3"/>
    </row>
    <row r="65" spans="1:26" ht="15.75" customHeight="1" x14ac:dyDescent="0.25">
      <c r="A65" s="476"/>
      <c r="B65" s="3"/>
      <c r="C65" s="3"/>
      <c r="D65" s="3"/>
      <c r="E65" s="3"/>
      <c r="F65" s="3"/>
      <c r="G65" s="3"/>
      <c r="H65" s="3"/>
      <c r="I65" s="3"/>
      <c r="J65" s="3"/>
      <c r="K65" s="474"/>
      <c r="L65" s="3"/>
      <c r="M65" s="3"/>
      <c r="N65" s="3"/>
      <c r="O65" s="3"/>
      <c r="P65" s="3"/>
      <c r="Q65" s="3"/>
      <c r="R65" s="3"/>
      <c r="S65" s="3"/>
      <c r="T65" s="3"/>
      <c r="U65" s="3"/>
      <c r="V65" s="3"/>
      <c r="W65" s="3"/>
      <c r="X65" s="3"/>
      <c r="Y65" s="3"/>
      <c r="Z65" s="3"/>
    </row>
    <row r="66" spans="1:26" ht="15.75" customHeight="1" x14ac:dyDescent="0.25">
      <c r="A66" s="476"/>
      <c r="B66" s="3"/>
      <c r="C66" s="3"/>
      <c r="D66" s="3"/>
      <c r="E66" s="3"/>
      <c r="F66" s="3"/>
      <c r="G66" s="3"/>
      <c r="H66" s="3"/>
      <c r="I66" s="3"/>
      <c r="J66" s="3"/>
      <c r="K66" s="474"/>
      <c r="L66" s="3"/>
      <c r="M66" s="3"/>
      <c r="N66" s="3"/>
      <c r="O66" s="3"/>
      <c r="P66" s="3"/>
      <c r="Q66" s="3"/>
      <c r="R66" s="3"/>
      <c r="S66" s="3"/>
      <c r="T66" s="3"/>
      <c r="U66" s="3"/>
      <c r="V66" s="3"/>
      <c r="W66" s="3"/>
      <c r="X66" s="3"/>
      <c r="Y66" s="3"/>
      <c r="Z66" s="3"/>
    </row>
    <row r="67" spans="1:26" ht="15.75" customHeight="1" x14ac:dyDescent="0.25">
      <c r="A67" s="476"/>
      <c r="B67" s="3"/>
      <c r="C67" s="3"/>
      <c r="D67" s="3"/>
      <c r="E67" s="3"/>
      <c r="F67" s="3"/>
      <c r="G67" s="3"/>
      <c r="H67" s="3"/>
      <c r="I67" s="3"/>
      <c r="J67" s="3"/>
      <c r="K67" s="474"/>
      <c r="L67" s="3"/>
      <c r="M67" s="3"/>
      <c r="N67" s="3"/>
      <c r="O67" s="3"/>
      <c r="P67" s="3"/>
      <c r="Q67" s="3"/>
      <c r="R67" s="3"/>
      <c r="S67" s="3"/>
      <c r="T67" s="3"/>
      <c r="U67" s="3"/>
      <c r="V67" s="3"/>
      <c r="W67" s="3"/>
      <c r="X67" s="3"/>
      <c r="Y67" s="3"/>
      <c r="Z67" s="3"/>
    </row>
    <row r="68" spans="1:26" ht="15.75" customHeight="1" x14ac:dyDescent="0.25">
      <c r="A68" s="476"/>
      <c r="B68" s="3"/>
      <c r="C68" s="3"/>
      <c r="D68" s="3"/>
      <c r="E68" s="3"/>
      <c r="F68" s="3"/>
      <c r="G68" s="3"/>
      <c r="H68" s="3"/>
      <c r="I68" s="3"/>
      <c r="J68" s="3"/>
      <c r="K68" s="474"/>
      <c r="L68" s="3"/>
      <c r="M68" s="3"/>
      <c r="N68" s="3"/>
      <c r="O68" s="3"/>
      <c r="P68" s="3"/>
      <c r="Q68" s="3"/>
      <c r="R68" s="3"/>
      <c r="S68" s="3"/>
      <c r="T68" s="3"/>
      <c r="U68" s="3"/>
      <c r="V68" s="3"/>
      <c r="W68" s="3"/>
      <c r="X68" s="3"/>
      <c r="Y68" s="3"/>
      <c r="Z68" s="3"/>
    </row>
    <row r="69" spans="1:26" ht="15.75" customHeight="1" x14ac:dyDescent="0.25">
      <c r="A69" s="476"/>
      <c r="B69" s="3"/>
      <c r="C69" s="3"/>
      <c r="D69" s="3"/>
      <c r="E69" s="3"/>
      <c r="F69" s="3"/>
      <c r="G69" s="3"/>
      <c r="H69" s="3"/>
      <c r="I69" s="3"/>
      <c r="J69" s="3"/>
      <c r="K69" s="474"/>
      <c r="L69" s="3"/>
      <c r="M69" s="3"/>
      <c r="N69" s="3"/>
      <c r="O69" s="3"/>
      <c r="P69" s="3"/>
      <c r="Q69" s="3"/>
      <c r="R69" s="3"/>
      <c r="S69" s="3"/>
      <c r="T69" s="3"/>
      <c r="U69" s="3"/>
      <c r="V69" s="3"/>
      <c r="W69" s="3"/>
      <c r="X69" s="3"/>
      <c r="Y69" s="3"/>
      <c r="Z69" s="3"/>
    </row>
    <row r="70" spans="1:26" ht="15.75" customHeight="1" x14ac:dyDescent="0.25">
      <c r="A70" s="476"/>
      <c r="B70" s="3"/>
      <c r="C70" s="3"/>
      <c r="D70" s="3"/>
      <c r="E70" s="3"/>
      <c r="F70" s="3"/>
      <c r="G70" s="3"/>
      <c r="H70" s="3"/>
      <c r="I70" s="3"/>
      <c r="J70" s="3"/>
      <c r="K70" s="474"/>
      <c r="L70" s="3"/>
      <c r="M70" s="3"/>
      <c r="N70" s="3"/>
      <c r="O70" s="3"/>
      <c r="P70" s="3"/>
      <c r="Q70" s="3"/>
      <c r="R70" s="3"/>
      <c r="S70" s="3"/>
      <c r="T70" s="3"/>
      <c r="U70" s="3"/>
      <c r="V70" s="3"/>
      <c r="W70" s="3"/>
      <c r="X70" s="3"/>
      <c r="Y70" s="3"/>
      <c r="Z70" s="3"/>
    </row>
    <row r="71" spans="1:26" ht="15.75" customHeight="1" x14ac:dyDescent="0.25">
      <c r="A71" s="476"/>
      <c r="B71" s="3"/>
      <c r="C71" s="3"/>
      <c r="D71" s="3"/>
      <c r="E71" s="3"/>
      <c r="F71" s="3"/>
      <c r="G71" s="3"/>
      <c r="H71" s="3"/>
      <c r="I71" s="3"/>
      <c r="J71" s="3"/>
      <c r="K71" s="474"/>
      <c r="L71" s="3"/>
      <c r="M71" s="3"/>
      <c r="N71" s="3"/>
      <c r="O71" s="3"/>
      <c r="P71" s="3"/>
      <c r="Q71" s="3"/>
      <c r="R71" s="3"/>
      <c r="S71" s="3"/>
      <c r="T71" s="3"/>
      <c r="U71" s="3"/>
      <c r="V71" s="3"/>
      <c r="W71" s="3"/>
      <c r="X71" s="3"/>
      <c r="Y71" s="3"/>
      <c r="Z71" s="3"/>
    </row>
    <row r="72" spans="1:26" ht="15.75" customHeight="1" x14ac:dyDescent="0.25">
      <c r="A72" s="476"/>
      <c r="B72" s="3"/>
      <c r="C72" s="3"/>
      <c r="D72" s="3"/>
      <c r="E72" s="3"/>
      <c r="F72" s="3"/>
      <c r="G72" s="3"/>
      <c r="H72" s="3"/>
      <c r="I72" s="3"/>
      <c r="J72" s="3"/>
      <c r="K72" s="474"/>
      <c r="L72" s="3"/>
      <c r="M72" s="3"/>
      <c r="N72" s="3"/>
      <c r="O72" s="3"/>
      <c r="P72" s="3"/>
      <c r="Q72" s="3"/>
      <c r="R72" s="3"/>
      <c r="S72" s="3"/>
      <c r="T72" s="3"/>
      <c r="U72" s="3"/>
      <c r="V72" s="3"/>
      <c r="W72" s="3"/>
      <c r="X72" s="3"/>
      <c r="Y72" s="3"/>
      <c r="Z72" s="3"/>
    </row>
    <row r="73" spans="1:26" ht="15.75" customHeight="1" x14ac:dyDescent="0.25">
      <c r="A73" s="476"/>
      <c r="B73" s="3"/>
      <c r="C73" s="3"/>
      <c r="D73" s="3"/>
      <c r="E73" s="3"/>
      <c r="F73" s="3"/>
      <c r="G73" s="3"/>
      <c r="H73" s="3"/>
      <c r="I73" s="3"/>
      <c r="J73" s="3"/>
      <c r="K73" s="474"/>
      <c r="L73" s="3"/>
      <c r="M73" s="3"/>
      <c r="N73" s="3"/>
      <c r="O73" s="3"/>
      <c r="P73" s="3"/>
      <c r="Q73" s="3"/>
      <c r="R73" s="3"/>
      <c r="S73" s="3"/>
      <c r="T73" s="3"/>
      <c r="U73" s="3"/>
      <c r="V73" s="3"/>
      <c r="W73" s="3"/>
      <c r="X73" s="3"/>
      <c r="Y73" s="3"/>
      <c r="Z73" s="3"/>
    </row>
    <row r="74" spans="1:26" ht="15.75" customHeight="1" x14ac:dyDescent="0.25">
      <c r="A74" s="476"/>
      <c r="B74" s="3"/>
      <c r="C74" s="3"/>
      <c r="D74" s="3"/>
      <c r="E74" s="3"/>
      <c r="F74" s="3"/>
      <c r="G74" s="3"/>
      <c r="H74" s="3"/>
      <c r="I74" s="3"/>
      <c r="J74" s="3"/>
      <c r="K74" s="474"/>
      <c r="L74" s="3"/>
      <c r="M74" s="3"/>
      <c r="N74" s="3"/>
      <c r="O74" s="3"/>
      <c r="P74" s="3"/>
      <c r="Q74" s="3"/>
      <c r="R74" s="3"/>
      <c r="S74" s="3"/>
      <c r="T74" s="3"/>
      <c r="U74" s="3"/>
      <c r="V74" s="3"/>
      <c r="W74" s="3"/>
      <c r="X74" s="3"/>
      <c r="Y74" s="3"/>
      <c r="Z74" s="3"/>
    </row>
    <row r="75" spans="1:26" ht="15.75" customHeight="1" x14ac:dyDescent="0.25">
      <c r="A75" s="476"/>
      <c r="B75" s="3"/>
      <c r="C75" s="3"/>
      <c r="D75" s="3"/>
      <c r="E75" s="3"/>
      <c r="F75" s="3"/>
      <c r="G75" s="3"/>
      <c r="H75" s="3"/>
      <c r="I75" s="3"/>
      <c r="J75" s="3"/>
      <c r="K75" s="474"/>
      <c r="L75" s="3"/>
      <c r="M75" s="3"/>
      <c r="N75" s="3"/>
      <c r="O75" s="3"/>
      <c r="P75" s="3"/>
      <c r="Q75" s="3"/>
      <c r="R75" s="3"/>
      <c r="S75" s="3"/>
      <c r="T75" s="3"/>
      <c r="U75" s="3"/>
      <c r="V75" s="3"/>
      <c r="W75" s="3"/>
      <c r="X75" s="3"/>
      <c r="Y75" s="3"/>
      <c r="Z75" s="3"/>
    </row>
    <row r="76" spans="1:26" ht="15.75" customHeight="1" x14ac:dyDescent="0.25">
      <c r="A76" s="476"/>
      <c r="B76" s="3"/>
      <c r="C76" s="3"/>
      <c r="D76" s="3"/>
      <c r="E76" s="3"/>
      <c r="F76" s="3"/>
      <c r="G76" s="3"/>
      <c r="H76" s="3"/>
      <c r="I76" s="3"/>
      <c r="J76" s="3"/>
      <c r="K76" s="474"/>
      <c r="L76" s="3"/>
      <c r="M76" s="3"/>
      <c r="N76" s="3"/>
      <c r="O76" s="3"/>
      <c r="P76" s="3"/>
      <c r="Q76" s="3"/>
      <c r="R76" s="3"/>
      <c r="S76" s="3"/>
      <c r="T76" s="3"/>
      <c r="U76" s="3"/>
      <c r="V76" s="3"/>
      <c r="W76" s="3"/>
      <c r="X76" s="3"/>
      <c r="Y76" s="3"/>
      <c r="Z76" s="3"/>
    </row>
    <row r="77" spans="1:26" ht="15.75" customHeight="1" x14ac:dyDescent="0.25">
      <c r="A77" s="476"/>
      <c r="B77" s="3"/>
      <c r="C77" s="3"/>
      <c r="D77" s="3"/>
      <c r="E77" s="3"/>
      <c r="F77" s="3"/>
      <c r="G77" s="3"/>
      <c r="H77" s="3"/>
      <c r="I77" s="3"/>
      <c r="J77" s="3"/>
      <c r="K77" s="474"/>
      <c r="L77" s="3"/>
      <c r="M77" s="3"/>
      <c r="N77" s="3"/>
      <c r="O77" s="3"/>
      <c r="P77" s="3"/>
      <c r="Q77" s="3"/>
      <c r="R77" s="3"/>
      <c r="S77" s="3"/>
      <c r="T77" s="3"/>
      <c r="U77" s="3"/>
      <c r="V77" s="3"/>
      <c r="W77" s="3"/>
      <c r="X77" s="3"/>
      <c r="Y77" s="3"/>
      <c r="Z77" s="3"/>
    </row>
    <row r="78" spans="1:26" ht="15.75" customHeight="1" x14ac:dyDescent="0.25">
      <c r="A78" s="476"/>
      <c r="B78" s="3"/>
      <c r="C78" s="3"/>
      <c r="D78" s="3"/>
      <c r="E78" s="3"/>
      <c r="F78" s="3"/>
      <c r="G78" s="3"/>
      <c r="H78" s="3"/>
      <c r="I78" s="3"/>
      <c r="J78" s="3"/>
      <c r="K78" s="474"/>
      <c r="L78" s="3"/>
      <c r="M78" s="3"/>
      <c r="N78" s="3"/>
      <c r="O78" s="3"/>
      <c r="P78" s="3"/>
      <c r="Q78" s="3"/>
      <c r="R78" s="3"/>
      <c r="S78" s="3"/>
      <c r="T78" s="3"/>
      <c r="U78" s="3"/>
      <c r="V78" s="3"/>
      <c r="W78" s="3"/>
      <c r="X78" s="3"/>
      <c r="Y78" s="3"/>
      <c r="Z78" s="3"/>
    </row>
    <row r="79" spans="1:26" ht="15.75" customHeight="1" x14ac:dyDescent="0.25">
      <c r="A79" s="476"/>
      <c r="B79" s="3"/>
      <c r="C79" s="3"/>
      <c r="D79" s="3"/>
      <c r="E79" s="3"/>
      <c r="F79" s="3"/>
      <c r="G79" s="3"/>
      <c r="H79" s="3"/>
      <c r="I79" s="3"/>
      <c r="J79" s="3"/>
      <c r="K79" s="474"/>
      <c r="L79" s="3"/>
      <c r="M79" s="3"/>
      <c r="N79" s="3"/>
      <c r="O79" s="3"/>
      <c r="P79" s="3"/>
      <c r="Q79" s="3"/>
      <c r="R79" s="3"/>
      <c r="S79" s="3"/>
      <c r="T79" s="3"/>
      <c r="U79" s="3"/>
      <c r="V79" s="3"/>
      <c r="W79" s="3"/>
      <c r="X79" s="3"/>
      <c r="Y79" s="3"/>
      <c r="Z79" s="3"/>
    </row>
    <row r="80" spans="1:26" ht="15.75" customHeight="1" x14ac:dyDescent="0.25">
      <c r="A80" s="476"/>
      <c r="B80" s="3"/>
      <c r="C80" s="3"/>
      <c r="D80" s="3"/>
      <c r="E80" s="3"/>
      <c r="F80" s="3"/>
      <c r="G80" s="3"/>
      <c r="H80" s="3"/>
      <c r="I80" s="3"/>
      <c r="J80" s="3"/>
      <c r="K80" s="474"/>
      <c r="L80" s="3"/>
      <c r="M80" s="3"/>
      <c r="N80" s="3"/>
      <c r="O80" s="3"/>
      <c r="P80" s="3"/>
      <c r="Q80" s="3"/>
      <c r="R80" s="3"/>
      <c r="S80" s="3"/>
      <c r="T80" s="3"/>
      <c r="U80" s="3"/>
      <c r="V80" s="3"/>
      <c r="W80" s="3"/>
      <c r="X80" s="3"/>
      <c r="Y80" s="3"/>
      <c r="Z80" s="3"/>
    </row>
    <row r="81" spans="1:26" ht="15.75" customHeight="1" x14ac:dyDescent="0.25">
      <c r="A81" s="476"/>
      <c r="B81" s="3"/>
      <c r="C81" s="3"/>
      <c r="D81" s="3"/>
      <c r="E81" s="3"/>
      <c r="F81" s="3"/>
      <c r="G81" s="3"/>
      <c r="H81" s="3"/>
      <c r="I81" s="3"/>
      <c r="J81" s="3"/>
      <c r="K81" s="474"/>
      <c r="L81" s="3"/>
      <c r="M81" s="3"/>
      <c r="N81" s="3"/>
      <c r="O81" s="3"/>
      <c r="P81" s="3"/>
      <c r="Q81" s="3"/>
      <c r="R81" s="3"/>
      <c r="S81" s="3"/>
      <c r="T81" s="3"/>
      <c r="U81" s="3"/>
      <c r="V81" s="3"/>
      <c r="W81" s="3"/>
      <c r="X81" s="3"/>
      <c r="Y81" s="3"/>
      <c r="Z81" s="3"/>
    </row>
    <row r="82" spans="1:26" ht="15.75" customHeight="1" x14ac:dyDescent="0.25">
      <c r="A82" s="476"/>
      <c r="B82" s="3"/>
      <c r="C82" s="3"/>
      <c r="D82" s="3"/>
      <c r="E82" s="3"/>
      <c r="F82" s="3"/>
      <c r="G82" s="3"/>
      <c r="H82" s="3"/>
      <c r="I82" s="3"/>
      <c r="J82" s="3"/>
      <c r="K82" s="474"/>
      <c r="L82" s="3"/>
      <c r="M82" s="3"/>
      <c r="N82" s="3"/>
      <c r="O82" s="3"/>
      <c r="P82" s="3"/>
      <c r="Q82" s="3"/>
      <c r="R82" s="3"/>
      <c r="S82" s="3"/>
      <c r="T82" s="3"/>
      <c r="U82" s="3"/>
      <c r="V82" s="3"/>
      <c r="W82" s="3"/>
      <c r="X82" s="3"/>
      <c r="Y82" s="3"/>
      <c r="Z82" s="3"/>
    </row>
    <row r="83" spans="1:26" ht="15.75" customHeight="1" x14ac:dyDescent="0.25">
      <c r="A83" s="476"/>
      <c r="B83" s="3"/>
      <c r="C83" s="3"/>
      <c r="D83" s="3"/>
      <c r="E83" s="3"/>
      <c r="F83" s="3"/>
      <c r="G83" s="3"/>
      <c r="H83" s="3"/>
      <c r="I83" s="3"/>
      <c r="J83" s="3"/>
      <c r="K83" s="474"/>
      <c r="L83" s="3"/>
      <c r="M83" s="3"/>
      <c r="N83" s="3"/>
      <c r="O83" s="3"/>
      <c r="P83" s="3"/>
      <c r="Q83" s="3"/>
      <c r="R83" s="3"/>
      <c r="S83" s="3"/>
      <c r="T83" s="3"/>
      <c r="U83" s="3"/>
      <c r="V83" s="3"/>
      <c r="W83" s="3"/>
      <c r="X83" s="3"/>
      <c r="Y83" s="3"/>
      <c r="Z83" s="3"/>
    </row>
    <row r="84" spans="1:26" ht="15.75" customHeight="1" x14ac:dyDescent="0.25">
      <c r="A84" s="476"/>
      <c r="B84" s="3"/>
      <c r="C84" s="3"/>
      <c r="D84" s="3"/>
      <c r="E84" s="3"/>
      <c r="F84" s="3"/>
      <c r="G84" s="3"/>
      <c r="H84" s="3"/>
      <c r="I84" s="3"/>
      <c r="J84" s="3"/>
      <c r="K84" s="474"/>
      <c r="L84" s="3"/>
      <c r="M84" s="3"/>
      <c r="N84" s="3"/>
      <c r="O84" s="3"/>
      <c r="P84" s="3"/>
      <c r="Q84" s="3"/>
      <c r="R84" s="3"/>
      <c r="S84" s="3"/>
      <c r="T84" s="3"/>
      <c r="U84" s="3"/>
      <c r="V84" s="3"/>
      <c r="W84" s="3"/>
      <c r="X84" s="3"/>
      <c r="Y84" s="3"/>
      <c r="Z84" s="3"/>
    </row>
    <row r="85" spans="1:26" ht="15.75" customHeight="1" x14ac:dyDescent="0.25">
      <c r="A85" s="476"/>
      <c r="B85" s="3"/>
      <c r="C85" s="3"/>
      <c r="D85" s="3"/>
      <c r="E85" s="3"/>
      <c r="F85" s="3"/>
      <c r="G85" s="3"/>
      <c r="H85" s="3"/>
      <c r="I85" s="3"/>
      <c r="J85" s="3"/>
      <c r="K85" s="474"/>
      <c r="L85" s="3"/>
      <c r="M85" s="3"/>
      <c r="N85" s="3"/>
      <c r="O85" s="3"/>
      <c r="P85" s="3"/>
      <c r="Q85" s="3"/>
      <c r="R85" s="3"/>
      <c r="S85" s="3"/>
      <c r="T85" s="3"/>
      <c r="U85" s="3"/>
      <c r="V85" s="3"/>
      <c r="W85" s="3"/>
      <c r="X85" s="3"/>
      <c r="Y85" s="3"/>
      <c r="Z85" s="3"/>
    </row>
    <row r="86" spans="1:26" ht="15.75" customHeight="1" x14ac:dyDescent="0.25">
      <c r="A86" s="476"/>
      <c r="B86" s="3"/>
      <c r="C86" s="3"/>
      <c r="D86" s="3"/>
      <c r="E86" s="3"/>
      <c r="F86" s="3"/>
      <c r="G86" s="3"/>
      <c r="H86" s="3"/>
      <c r="I86" s="3"/>
      <c r="J86" s="3"/>
      <c r="K86" s="474"/>
      <c r="L86" s="3"/>
      <c r="M86" s="3"/>
      <c r="N86" s="3"/>
      <c r="O86" s="3"/>
      <c r="P86" s="3"/>
      <c r="Q86" s="3"/>
      <c r="R86" s="3"/>
      <c r="S86" s="3"/>
      <c r="T86" s="3"/>
      <c r="U86" s="3"/>
      <c r="V86" s="3"/>
      <c r="W86" s="3"/>
      <c r="X86" s="3"/>
      <c r="Y86" s="3"/>
      <c r="Z86" s="3"/>
    </row>
    <row r="87" spans="1:26" ht="15.75" customHeight="1" x14ac:dyDescent="0.25">
      <c r="A87" s="476"/>
      <c r="B87" s="3"/>
      <c r="C87" s="3"/>
      <c r="D87" s="3"/>
      <c r="E87" s="3"/>
      <c r="F87" s="3"/>
      <c r="G87" s="3"/>
      <c r="H87" s="3"/>
      <c r="I87" s="3"/>
      <c r="J87" s="3"/>
      <c r="K87" s="474"/>
      <c r="L87" s="3"/>
      <c r="M87" s="3"/>
      <c r="N87" s="3"/>
      <c r="O87" s="3"/>
      <c r="P87" s="3"/>
      <c r="Q87" s="3"/>
      <c r="R87" s="3"/>
      <c r="S87" s="3"/>
      <c r="T87" s="3"/>
      <c r="U87" s="3"/>
      <c r="V87" s="3"/>
      <c r="W87" s="3"/>
      <c r="X87" s="3"/>
      <c r="Y87" s="3"/>
      <c r="Z87" s="3"/>
    </row>
    <row r="88" spans="1:26" ht="15.75" customHeight="1" x14ac:dyDescent="0.25">
      <c r="A88" s="476"/>
      <c r="B88" s="3"/>
      <c r="C88" s="3"/>
      <c r="D88" s="3"/>
      <c r="E88" s="3"/>
      <c r="F88" s="3"/>
      <c r="G88" s="3"/>
      <c r="H88" s="3"/>
      <c r="I88" s="3"/>
      <c r="J88" s="3"/>
      <c r="K88" s="474"/>
      <c r="L88" s="3"/>
      <c r="M88" s="3"/>
      <c r="N88" s="3"/>
      <c r="O88" s="3"/>
      <c r="P88" s="3"/>
      <c r="Q88" s="3"/>
      <c r="R88" s="3"/>
      <c r="S88" s="3"/>
      <c r="T88" s="3"/>
      <c r="U88" s="3"/>
      <c r="V88" s="3"/>
      <c r="W88" s="3"/>
      <c r="X88" s="3"/>
      <c r="Y88" s="3"/>
      <c r="Z88" s="3"/>
    </row>
    <row r="89" spans="1:26" ht="15.75" customHeight="1" x14ac:dyDescent="0.25">
      <c r="A89" s="476"/>
      <c r="B89" s="3"/>
      <c r="C89" s="3"/>
      <c r="D89" s="3"/>
      <c r="E89" s="3"/>
      <c r="F89" s="3"/>
      <c r="G89" s="3"/>
      <c r="H89" s="3"/>
      <c r="I89" s="3"/>
      <c r="J89" s="3"/>
      <c r="K89" s="474"/>
      <c r="L89" s="3"/>
      <c r="M89" s="3"/>
      <c r="N89" s="3"/>
      <c r="O89" s="3"/>
      <c r="P89" s="3"/>
      <c r="Q89" s="3"/>
      <c r="R89" s="3"/>
      <c r="S89" s="3"/>
      <c r="T89" s="3"/>
      <c r="U89" s="3"/>
      <c r="V89" s="3"/>
      <c r="W89" s="3"/>
      <c r="X89" s="3"/>
      <c r="Y89" s="3"/>
      <c r="Z89" s="3"/>
    </row>
    <row r="90" spans="1:26" ht="15.75" customHeight="1" x14ac:dyDescent="0.25">
      <c r="A90" s="476"/>
      <c r="B90" s="3"/>
      <c r="C90" s="3"/>
      <c r="D90" s="3"/>
      <c r="E90" s="3"/>
      <c r="F90" s="3"/>
      <c r="G90" s="3"/>
      <c r="H90" s="3"/>
      <c r="I90" s="3"/>
      <c r="J90" s="3"/>
      <c r="K90" s="474"/>
      <c r="L90" s="3"/>
      <c r="M90" s="3"/>
      <c r="N90" s="3"/>
      <c r="O90" s="3"/>
      <c r="P90" s="3"/>
      <c r="Q90" s="3"/>
      <c r="R90" s="3"/>
      <c r="S90" s="3"/>
      <c r="T90" s="3"/>
      <c r="U90" s="3"/>
      <c r="V90" s="3"/>
      <c r="W90" s="3"/>
      <c r="X90" s="3"/>
      <c r="Y90" s="3"/>
      <c r="Z90" s="3"/>
    </row>
    <row r="91" spans="1:26" ht="15.75" customHeight="1" x14ac:dyDescent="0.25">
      <c r="A91" s="476"/>
      <c r="B91" s="3"/>
      <c r="C91" s="3"/>
      <c r="D91" s="3"/>
      <c r="E91" s="3"/>
      <c r="F91" s="3"/>
      <c r="G91" s="3"/>
      <c r="H91" s="3"/>
      <c r="I91" s="3"/>
      <c r="J91" s="3"/>
      <c r="K91" s="474"/>
      <c r="L91" s="3"/>
      <c r="M91" s="3"/>
      <c r="N91" s="3"/>
      <c r="O91" s="3"/>
      <c r="P91" s="3"/>
      <c r="Q91" s="3"/>
      <c r="R91" s="3"/>
      <c r="S91" s="3"/>
      <c r="T91" s="3"/>
      <c r="U91" s="3"/>
      <c r="V91" s="3"/>
      <c r="W91" s="3"/>
      <c r="X91" s="3"/>
      <c r="Y91" s="3"/>
      <c r="Z91" s="3"/>
    </row>
    <row r="92" spans="1:26" ht="15.75" customHeight="1" x14ac:dyDescent="0.25">
      <c r="A92" s="476"/>
      <c r="B92" s="3"/>
      <c r="C92" s="3"/>
      <c r="D92" s="3"/>
      <c r="E92" s="3"/>
      <c r="F92" s="3"/>
      <c r="G92" s="3"/>
      <c r="H92" s="3"/>
      <c r="I92" s="3"/>
      <c r="J92" s="3"/>
      <c r="K92" s="474"/>
      <c r="L92" s="3"/>
      <c r="M92" s="3"/>
      <c r="N92" s="3"/>
      <c r="O92" s="3"/>
      <c r="P92" s="3"/>
      <c r="Q92" s="3"/>
      <c r="R92" s="3"/>
      <c r="S92" s="3"/>
      <c r="T92" s="3"/>
      <c r="U92" s="3"/>
      <c r="V92" s="3"/>
      <c r="W92" s="3"/>
      <c r="X92" s="3"/>
      <c r="Y92" s="3"/>
      <c r="Z92" s="3"/>
    </row>
    <row r="93" spans="1:26" ht="15.75" customHeight="1" x14ac:dyDescent="0.25">
      <c r="A93" s="476"/>
      <c r="B93" s="3"/>
      <c r="C93" s="3"/>
      <c r="D93" s="3"/>
      <c r="E93" s="3"/>
      <c r="F93" s="3"/>
      <c r="G93" s="3"/>
      <c r="H93" s="3"/>
      <c r="I93" s="3"/>
      <c r="J93" s="3"/>
      <c r="K93" s="474"/>
      <c r="L93" s="3"/>
      <c r="M93" s="3"/>
      <c r="N93" s="3"/>
      <c r="O93" s="3"/>
      <c r="P93" s="3"/>
      <c r="Q93" s="3"/>
      <c r="R93" s="3"/>
      <c r="S93" s="3"/>
      <c r="T93" s="3"/>
      <c r="U93" s="3"/>
      <c r="V93" s="3"/>
      <c r="W93" s="3"/>
      <c r="X93" s="3"/>
      <c r="Y93" s="3"/>
      <c r="Z93" s="3"/>
    </row>
    <row r="94" spans="1:26" ht="15.75" customHeight="1" x14ac:dyDescent="0.25">
      <c r="A94" s="477"/>
      <c r="B94" s="478"/>
      <c r="C94" s="478"/>
      <c r="D94" s="478"/>
      <c r="E94" s="478"/>
      <c r="F94" s="478"/>
      <c r="G94" s="478"/>
      <c r="H94" s="478"/>
      <c r="I94" s="478"/>
      <c r="J94" s="478"/>
      <c r="K94" s="479"/>
      <c r="L94" s="3"/>
      <c r="M94" s="3"/>
      <c r="N94" s="3"/>
      <c r="O94" s="3"/>
      <c r="P94" s="3"/>
      <c r="Q94" s="3"/>
      <c r="R94" s="3"/>
      <c r="S94" s="3"/>
      <c r="T94" s="3"/>
      <c r="U94" s="3"/>
      <c r="V94" s="3"/>
      <c r="W94" s="3"/>
      <c r="X94" s="3"/>
      <c r="Y94" s="3"/>
      <c r="Z94" s="3"/>
    </row>
    <row r="95" spans="1:26" ht="15.75" customHeight="1" x14ac:dyDescent="0.25">
      <c r="A95" s="470"/>
      <c r="B95" s="471"/>
      <c r="C95" s="471"/>
      <c r="D95" s="471"/>
      <c r="E95" s="471"/>
      <c r="F95" s="471"/>
      <c r="G95" s="471"/>
      <c r="H95" s="471"/>
      <c r="I95" s="471"/>
      <c r="J95" s="471"/>
      <c r="K95" s="472"/>
      <c r="L95" s="3"/>
      <c r="M95" s="3"/>
      <c r="N95" s="3"/>
      <c r="O95" s="3"/>
      <c r="P95" s="3"/>
      <c r="Q95" s="3"/>
      <c r="R95" s="3"/>
      <c r="S95" s="3"/>
      <c r="T95" s="3"/>
      <c r="U95" s="3"/>
      <c r="V95" s="3"/>
      <c r="W95" s="3"/>
      <c r="X95" s="3"/>
      <c r="Y95" s="3"/>
      <c r="Z95" s="3"/>
    </row>
    <row r="96" spans="1:26" ht="15.75" customHeight="1" x14ac:dyDescent="0.25">
      <c r="A96" s="476"/>
      <c r="B96" s="3"/>
      <c r="C96" s="3"/>
      <c r="D96" s="3"/>
      <c r="E96" s="3"/>
      <c r="F96" s="3"/>
      <c r="G96" s="3"/>
      <c r="H96" s="3"/>
      <c r="I96" s="3"/>
      <c r="J96" s="3"/>
      <c r="K96" s="474"/>
      <c r="L96" s="3"/>
      <c r="M96" s="3"/>
      <c r="N96" s="3"/>
      <c r="O96" s="3"/>
      <c r="P96" s="3"/>
      <c r="Q96" s="3"/>
      <c r="R96" s="3"/>
      <c r="S96" s="3"/>
      <c r="T96" s="3"/>
      <c r="U96" s="3"/>
      <c r="V96" s="3"/>
      <c r="W96" s="3"/>
      <c r="X96" s="3"/>
      <c r="Y96" s="3"/>
      <c r="Z96" s="3"/>
    </row>
    <row r="97" spans="1:26" ht="15.75" customHeight="1" x14ac:dyDescent="0.25">
      <c r="A97" s="1123" t="s">
        <v>608</v>
      </c>
      <c r="B97" s="774"/>
      <c r="C97" s="774"/>
      <c r="D97" s="774"/>
      <c r="E97" s="774"/>
      <c r="F97" s="774"/>
      <c r="G97" s="774"/>
      <c r="H97" s="774"/>
      <c r="I97" s="774"/>
      <c r="J97" s="774"/>
      <c r="K97" s="775"/>
      <c r="L97" s="3"/>
      <c r="M97" s="3"/>
      <c r="N97" s="3"/>
      <c r="O97" s="3"/>
      <c r="P97" s="3"/>
      <c r="Q97" s="3"/>
      <c r="R97" s="3"/>
      <c r="S97" s="3"/>
      <c r="T97" s="3"/>
      <c r="U97" s="3"/>
      <c r="V97" s="3"/>
      <c r="W97" s="3"/>
      <c r="X97" s="3"/>
      <c r="Y97" s="3"/>
      <c r="Z97" s="3"/>
    </row>
    <row r="98" spans="1:26" ht="15.75" customHeight="1" x14ac:dyDescent="0.25">
      <c r="A98" s="776"/>
      <c r="B98" s="707"/>
      <c r="C98" s="707"/>
      <c r="D98" s="707"/>
      <c r="E98" s="707"/>
      <c r="F98" s="707"/>
      <c r="G98" s="707"/>
      <c r="H98" s="707"/>
      <c r="I98" s="707"/>
      <c r="J98" s="707"/>
      <c r="K98" s="708"/>
      <c r="L98" s="3"/>
      <c r="M98" s="3"/>
      <c r="N98" s="3"/>
      <c r="O98" s="3"/>
      <c r="P98" s="3"/>
      <c r="Q98" s="3"/>
      <c r="R98" s="3"/>
      <c r="S98" s="3"/>
      <c r="T98" s="3"/>
      <c r="U98" s="3"/>
      <c r="V98" s="3"/>
      <c r="W98" s="3"/>
      <c r="X98" s="3"/>
      <c r="Y98" s="3"/>
      <c r="Z98" s="3"/>
    </row>
    <row r="99" spans="1:26" ht="15.75" customHeight="1" x14ac:dyDescent="0.25">
      <c r="A99" s="476"/>
      <c r="B99" s="3"/>
      <c r="C99" s="3"/>
      <c r="D99" s="3"/>
      <c r="E99" s="3"/>
      <c r="F99" s="3"/>
      <c r="G99" s="3"/>
      <c r="H99" s="3"/>
      <c r="I99" s="3"/>
      <c r="J99" s="3"/>
      <c r="K99" s="474"/>
      <c r="L99" s="3"/>
      <c r="M99" s="3"/>
      <c r="N99" s="3"/>
      <c r="O99" s="3"/>
      <c r="P99" s="3"/>
      <c r="Q99" s="3"/>
      <c r="R99" s="3"/>
      <c r="S99" s="3"/>
      <c r="T99" s="3"/>
      <c r="U99" s="3"/>
      <c r="V99" s="3"/>
      <c r="W99" s="3"/>
      <c r="X99" s="3"/>
      <c r="Y99" s="3"/>
      <c r="Z99" s="3"/>
    </row>
    <row r="100" spans="1:26" ht="15.75" customHeight="1" x14ac:dyDescent="0.25">
      <c r="A100" s="476"/>
      <c r="B100" s="3"/>
      <c r="C100" s="3"/>
      <c r="D100" s="3"/>
      <c r="E100" s="3"/>
      <c r="F100" s="3"/>
      <c r="G100" s="3"/>
      <c r="H100" s="3"/>
      <c r="I100" s="3"/>
      <c r="J100" s="3"/>
      <c r="K100" s="474"/>
      <c r="L100" s="3"/>
      <c r="M100" s="3"/>
      <c r="N100" s="3"/>
      <c r="O100" s="3"/>
      <c r="P100" s="3"/>
      <c r="Q100" s="3"/>
      <c r="R100" s="3"/>
      <c r="S100" s="3"/>
      <c r="T100" s="3"/>
      <c r="U100" s="3"/>
      <c r="V100" s="3"/>
      <c r="W100" s="3"/>
      <c r="X100" s="3"/>
      <c r="Y100" s="3"/>
      <c r="Z100" s="3"/>
    </row>
    <row r="101" spans="1:26" ht="15.75" customHeight="1" x14ac:dyDescent="0.25">
      <c r="A101" s="1104" t="s">
        <v>583</v>
      </c>
      <c r="B101" s="670"/>
      <c r="C101" s="1105"/>
      <c r="D101" s="669"/>
      <c r="E101" s="670"/>
      <c r="F101" s="1104" t="s">
        <v>168</v>
      </c>
      <c r="G101" s="669"/>
      <c r="H101" s="670"/>
      <c r="I101" s="1105"/>
      <c r="J101" s="669"/>
      <c r="K101" s="670"/>
      <c r="L101" s="3"/>
      <c r="M101" s="3"/>
      <c r="N101" s="3"/>
      <c r="O101" s="3"/>
      <c r="P101" s="3"/>
      <c r="Q101" s="3"/>
      <c r="R101" s="3"/>
      <c r="S101" s="3"/>
      <c r="T101" s="3"/>
      <c r="U101" s="3"/>
      <c r="V101" s="3"/>
      <c r="W101" s="3"/>
      <c r="X101" s="3"/>
      <c r="Y101" s="3"/>
      <c r="Z101" s="3"/>
    </row>
    <row r="102" spans="1:26" ht="15.75" customHeight="1" x14ac:dyDescent="0.25">
      <c r="A102" s="1104" t="s">
        <v>584</v>
      </c>
      <c r="B102" s="670"/>
      <c r="C102" s="1105"/>
      <c r="D102" s="669"/>
      <c r="E102" s="670"/>
      <c r="F102" s="1104" t="s">
        <v>585</v>
      </c>
      <c r="G102" s="669"/>
      <c r="H102" s="670"/>
      <c r="I102" s="1105"/>
      <c r="J102" s="669"/>
      <c r="K102" s="670"/>
      <c r="L102" s="3"/>
      <c r="M102" s="3"/>
      <c r="N102" s="3"/>
      <c r="O102" s="3"/>
      <c r="P102" s="3"/>
      <c r="Q102" s="3"/>
      <c r="R102" s="3"/>
      <c r="S102" s="3"/>
      <c r="T102" s="3"/>
      <c r="U102" s="3"/>
      <c r="V102" s="3"/>
      <c r="W102" s="3"/>
      <c r="X102" s="3"/>
      <c r="Y102" s="3"/>
      <c r="Z102" s="3"/>
    </row>
    <row r="103" spans="1:26" ht="15.75" customHeight="1" x14ac:dyDescent="0.25">
      <c r="A103" s="1104" t="s">
        <v>586</v>
      </c>
      <c r="B103" s="670"/>
      <c r="C103" s="1105"/>
      <c r="D103" s="669"/>
      <c r="E103" s="670"/>
      <c r="F103" s="1104" t="s">
        <v>587</v>
      </c>
      <c r="G103" s="669"/>
      <c r="H103" s="670"/>
      <c r="I103" s="1105"/>
      <c r="J103" s="669"/>
      <c r="K103" s="670"/>
      <c r="L103" s="3"/>
      <c r="M103" s="3"/>
      <c r="N103" s="3"/>
      <c r="O103" s="3"/>
      <c r="P103" s="3"/>
      <c r="Q103" s="3"/>
      <c r="R103" s="3"/>
      <c r="S103" s="3"/>
      <c r="T103" s="3"/>
      <c r="U103" s="3"/>
      <c r="V103" s="3"/>
      <c r="W103" s="3"/>
      <c r="X103" s="3"/>
      <c r="Y103" s="3"/>
      <c r="Z103" s="3"/>
    </row>
    <row r="104" spans="1:26" ht="15.75" customHeight="1" x14ac:dyDescent="0.25">
      <c r="A104" s="476"/>
      <c r="B104" s="3"/>
      <c r="C104" s="3"/>
      <c r="D104" s="3"/>
      <c r="E104" s="3"/>
      <c r="F104" s="3"/>
      <c r="G104" s="3"/>
      <c r="H104" s="3"/>
      <c r="I104" s="3"/>
      <c r="J104" s="471"/>
      <c r="K104" s="472"/>
      <c r="L104" s="3"/>
      <c r="M104" s="3"/>
      <c r="N104" s="3"/>
      <c r="O104" s="3"/>
      <c r="P104" s="3"/>
      <c r="Q104" s="3"/>
      <c r="R104" s="3"/>
      <c r="S104" s="3"/>
      <c r="T104" s="3"/>
      <c r="U104" s="3"/>
      <c r="V104" s="3"/>
      <c r="W104" s="3"/>
      <c r="X104" s="3"/>
      <c r="Y104" s="3"/>
      <c r="Z104" s="3"/>
    </row>
    <row r="105" spans="1:26" ht="15.75" customHeight="1" x14ac:dyDescent="0.25">
      <c r="A105" s="476"/>
      <c r="B105" s="3"/>
      <c r="C105" s="3"/>
      <c r="D105" s="3"/>
      <c r="E105" s="3"/>
      <c r="F105" s="3"/>
      <c r="G105" s="3"/>
      <c r="H105" s="3"/>
      <c r="I105" s="3"/>
      <c r="J105" s="3"/>
      <c r="K105" s="474"/>
      <c r="L105" s="3"/>
      <c r="M105" s="3"/>
      <c r="N105" s="3"/>
      <c r="O105" s="3"/>
      <c r="P105" s="3"/>
      <c r="Q105" s="3"/>
      <c r="R105" s="3"/>
      <c r="S105" s="3"/>
      <c r="T105" s="3"/>
      <c r="U105" s="3"/>
      <c r="V105" s="3"/>
      <c r="W105" s="3"/>
      <c r="X105" s="3"/>
      <c r="Y105" s="3"/>
      <c r="Z105" s="3"/>
    </row>
    <row r="106" spans="1:26" ht="15.75" customHeight="1" x14ac:dyDescent="0.25">
      <c r="A106" s="476"/>
      <c r="B106" s="3"/>
      <c r="C106" s="3"/>
      <c r="D106" s="3"/>
      <c r="E106" s="3"/>
      <c r="F106" s="3"/>
      <c r="G106" s="3"/>
      <c r="H106" s="3"/>
      <c r="I106" s="3"/>
      <c r="J106" s="3"/>
      <c r="K106" s="474"/>
      <c r="L106" s="3"/>
      <c r="M106" s="3"/>
      <c r="N106" s="3"/>
      <c r="O106" s="3"/>
      <c r="P106" s="3"/>
      <c r="Q106" s="3"/>
      <c r="R106" s="3"/>
      <c r="S106" s="3"/>
      <c r="T106" s="3"/>
      <c r="U106" s="3"/>
      <c r="V106" s="3"/>
      <c r="W106" s="3"/>
      <c r="X106" s="3"/>
      <c r="Y106" s="3"/>
      <c r="Z106" s="3"/>
    </row>
    <row r="107" spans="1:26" ht="15.75" customHeight="1" x14ac:dyDescent="0.25">
      <c r="A107" s="1106" t="s">
        <v>604</v>
      </c>
      <c r="B107" s="707"/>
      <c r="C107" s="707"/>
      <c r="D107" s="1107"/>
      <c r="E107" s="707"/>
      <c r="F107" s="3"/>
      <c r="G107" s="3"/>
      <c r="H107" s="3"/>
      <c r="I107" s="3"/>
      <c r="J107" s="3"/>
      <c r="K107" s="474"/>
      <c r="L107" s="3"/>
      <c r="M107" s="3"/>
      <c r="N107" s="3"/>
      <c r="O107" s="3"/>
      <c r="P107" s="3"/>
      <c r="Q107" s="3"/>
      <c r="R107" s="3"/>
      <c r="S107" s="3"/>
      <c r="T107" s="3"/>
      <c r="U107" s="3"/>
      <c r="V107" s="3"/>
      <c r="W107" s="3"/>
      <c r="X107" s="3"/>
      <c r="Y107" s="3"/>
      <c r="Z107" s="3"/>
    </row>
    <row r="108" spans="1:26" ht="15.75" customHeight="1" x14ac:dyDescent="0.25">
      <c r="A108" s="476"/>
      <c r="B108" s="3"/>
      <c r="C108" s="3"/>
      <c r="D108" s="3"/>
      <c r="E108" s="3"/>
      <c r="F108" s="3"/>
      <c r="G108" s="3"/>
      <c r="H108" s="3"/>
      <c r="I108" s="3"/>
      <c r="J108" s="3"/>
      <c r="K108" s="474"/>
      <c r="L108" s="3"/>
      <c r="M108" s="3"/>
      <c r="N108" s="3"/>
      <c r="O108" s="3"/>
      <c r="P108" s="3"/>
      <c r="Q108" s="3"/>
      <c r="R108" s="3"/>
      <c r="S108" s="3"/>
      <c r="T108" s="3"/>
      <c r="U108" s="3"/>
      <c r="V108" s="3"/>
      <c r="W108" s="3"/>
      <c r="X108" s="3"/>
      <c r="Y108" s="3"/>
      <c r="Z108" s="3"/>
    </row>
    <row r="109" spans="1:26" ht="15.75" customHeight="1" x14ac:dyDescent="0.25">
      <c r="A109" s="476"/>
      <c r="B109" s="3"/>
      <c r="C109" s="3"/>
      <c r="D109" s="3"/>
      <c r="E109" s="3"/>
      <c r="F109" s="3"/>
      <c r="G109" s="3"/>
      <c r="H109" s="3"/>
      <c r="I109" s="3"/>
      <c r="J109" s="3"/>
      <c r="K109" s="474"/>
      <c r="L109" s="3"/>
      <c r="M109" s="3"/>
      <c r="N109" s="3"/>
      <c r="O109" s="3"/>
      <c r="P109" s="3"/>
      <c r="Q109" s="3"/>
      <c r="R109" s="3"/>
      <c r="S109" s="3"/>
      <c r="T109" s="3"/>
      <c r="U109" s="3"/>
      <c r="V109" s="3"/>
      <c r="W109" s="3"/>
      <c r="X109" s="3"/>
      <c r="Y109" s="3"/>
      <c r="Z109" s="3"/>
    </row>
    <row r="110" spans="1:26" ht="15.75" customHeight="1" x14ac:dyDescent="0.25">
      <c r="A110" s="476"/>
      <c r="B110" s="3"/>
      <c r="C110" s="3"/>
      <c r="D110" s="3"/>
      <c r="E110" s="3"/>
      <c r="F110" s="3"/>
      <c r="G110" s="3"/>
      <c r="H110" s="3"/>
      <c r="I110" s="3"/>
      <c r="J110" s="3"/>
      <c r="K110" s="474"/>
      <c r="L110" s="3"/>
      <c r="M110" s="3"/>
      <c r="N110" s="3"/>
      <c r="O110" s="3"/>
      <c r="P110" s="3"/>
      <c r="Q110" s="3"/>
      <c r="R110" s="3"/>
      <c r="S110" s="3"/>
      <c r="T110" s="3"/>
      <c r="U110" s="3"/>
      <c r="V110" s="3"/>
      <c r="W110" s="3"/>
      <c r="X110" s="3"/>
      <c r="Y110" s="3"/>
      <c r="Z110" s="3"/>
    </row>
    <row r="111" spans="1:26" ht="15.75" customHeight="1" x14ac:dyDescent="0.25">
      <c r="A111" s="476"/>
      <c r="B111" s="3"/>
      <c r="C111" s="3"/>
      <c r="D111" s="3"/>
      <c r="E111" s="3"/>
      <c r="F111" s="3"/>
      <c r="G111" s="3"/>
      <c r="H111" s="3"/>
      <c r="I111" s="3"/>
      <c r="J111" s="3"/>
      <c r="K111" s="474"/>
      <c r="L111" s="3"/>
      <c r="M111" s="3"/>
      <c r="N111" s="3"/>
      <c r="O111" s="3"/>
      <c r="P111" s="3"/>
      <c r="Q111" s="3"/>
      <c r="R111" s="3"/>
      <c r="S111" s="3"/>
      <c r="T111" s="3"/>
      <c r="U111" s="3"/>
      <c r="V111" s="3"/>
      <c r="W111" s="3"/>
      <c r="X111" s="3"/>
      <c r="Y111" s="3"/>
      <c r="Z111" s="3"/>
    </row>
    <row r="112" spans="1:26" ht="15.75" customHeight="1" x14ac:dyDescent="0.25">
      <c r="A112" s="476"/>
      <c r="B112" s="3"/>
      <c r="C112" s="3"/>
      <c r="D112" s="3"/>
      <c r="E112" s="3"/>
      <c r="F112" s="3"/>
      <c r="G112" s="3"/>
      <c r="H112" s="3"/>
      <c r="I112" s="3"/>
      <c r="J112" s="3"/>
      <c r="K112" s="474"/>
      <c r="L112" s="3"/>
      <c r="M112" s="3"/>
      <c r="N112" s="3"/>
      <c r="O112" s="3"/>
      <c r="P112" s="3"/>
      <c r="Q112" s="3"/>
      <c r="R112" s="3"/>
      <c r="S112" s="3"/>
      <c r="T112" s="3"/>
      <c r="U112" s="3"/>
      <c r="V112" s="3"/>
      <c r="W112" s="3"/>
      <c r="X112" s="3"/>
      <c r="Y112" s="3"/>
      <c r="Z112" s="3"/>
    </row>
    <row r="113" spans="1:26" ht="15.75" customHeight="1" x14ac:dyDescent="0.25">
      <c r="A113" s="1113" t="s">
        <v>618</v>
      </c>
      <c r="B113" s="669"/>
      <c r="C113" s="669"/>
      <c r="D113" s="669"/>
      <c r="E113" s="669"/>
      <c r="F113" s="669"/>
      <c r="G113" s="669"/>
      <c r="H113" s="669"/>
      <c r="I113" s="669"/>
      <c r="J113" s="669"/>
      <c r="K113" s="670"/>
      <c r="L113" s="3"/>
      <c r="M113" s="3"/>
      <c r="N113" s="3"/>
      <c r="O113" s="3"/>
      <c r="P113" s="3"/>
      <c r="Q113" s="3"/>
      <c r="R113" s="3"/>
      <c r="S113" s="3"/>
      <c r="T113" s="3"/>
      <c r="U113" s="3"/>
      <c r="V113" s="3"/>
      <c r="W113" s="3"/>
      <c r="X113" s="3"/>
      <c r="Y113" s="3"/>
      <c r="Z113" s="3"/>
    </row>
    <row r="114" spans="1:26" ht="15.75" customHeight="1" x14ac:dyDescent="0.25">
      <c r="A114" s="476"/>
      <c r="B114" s="3"/>
      <c r="C114" s="3"/>
      <c r="D114" s="3"/>
      <c r="E114" s="3"/>
      <c r="F114" s="3"/>
      <c r="G114" s="3"/>
      <c r="H114" s="3"/>
      <c r="I114" s="3"/>
      <c r="J114" s="3"/>
      <c r="K114" s="474"/>
      <c r="L114" s="3"/>
      <c r="M114" s="3"/>
      <c r="N114" s="3"/>
      <c r="O114" s="3"/>
      <c r="P114" s="3"/>
      <c r="Q114" s="3"/>
      <c r="R114" s="3"/>
      <c r="S114" s="3"/>
      <c r="T114" s="3"/>
      <c r="U114" s="3"/>
      <c r="V114" s="3"/>
      <c r="W114" s="3"/>
      <c r="X114" s="3"/>
      <c r="Y114" s="3"/>
      <c r="Z114" s="3"/>
    </row>
    <row r="115" spans="1:26" ht="15.75" customHeight="1" x14ac:dyDescent="0.25">
      <c r="A115" s="476"/>
      <c r="B115" s="3"/>
      <c r="C115" s="3"/>
      <c r="D115" s="3"/>
      <c r="E115" s="3"/>
      <c r="F115" s="3"/>
      <c r="G115" s="3"/>
      <c r="H115" s="3"/>
      <c r="I115" s="3"/>
      <c r="J115" s="3"/>
      <c r="K115" s="474"/>
      <c r="L115" s="3"/>
      <c r="M115" s="3"/>
      <c r="N115" s="3"/>
      <c r="O115" s="3"/>
      <c r="P115" s="3"/>
      <c r="Q115" s="3"/>
      <c r="R115" s="3"/>
      <c r="S115" s="3"/>
      <c r="T115" s="3"/>
      <c r="U115" s="3"/>
      <c r="V115" s="3"/>
      <c r="W115" s="3"/>
      <c r="X115" s="3"/>
      <c r="Y115" s="3"/>
      <c r="Z115" s="3"/>
    </row>
    <row r="116" spans="1:26" ht="15.75" customHeight="1" x14ac:dyDescent="0.25">
      <c r="A116" s="1114" t="s">
        <v>619</v>
      </c>
      <c r="B116" s="670"/>
      <c r="C116" s="1114" t="s">
        <v>620</v>
      </c>
      <c r="D116" s="670"/>
      <c r="E116" s="1114" t="s">
        <v>621</v>
      </c>
      <c r="F116" s="669"/>
      <c r="G116" s="670"/>
      <c r="H116" s="1114" t="s">
        <v>622</v>
      </c>
      <c r="I116" s="670"/>
      <c r="J116" s="1114" t="s">
        <v>623</v>
      </c>
      <c r="K116" s="670"/>
      <c r="L116" s="3"/>
      <c r="M116" s="3"/>
      <c r="N116" s="3"/>
      <c r="O116" s="3"/>
      <c r="P116" s="3"/>
      <c r="Q116" s="3"/>
      <c r="R116" s="3"/>
      <c r="S116" s="3"/>
      <c r="T116" s="3"/>
      <c r="U116" s="3"/>
      <c r="V116" s="3"/>
      <c r="W116" s="3"/>
      <c r="X116" s="3"/>
      <c r="Y116" s="3"/>
      <c r="Z116" s="3"/>
    </row>
    <row r="117" spans="1:26" ht="15.75" customHeight="1" x14ac:dyDescent="0.25">
      <c r="A117" s="1115"/>
      <c r="B117" s="775"/>
      <c r="C117" s="1115"/>
      <c r="D117" s="775"/>
      <c r="E117" s="1115"/>
      <c r="F117" s="774"/>
      <c r="G117" s="775"/>
      <c r="H117" s="1115"/>
      <c r="I117" s="775"/>
      <c r="J117" s="1115"/>
      <c r="K117" s="775"/>
      <c r="L117" s="3"/>
      <c r="M117" s="3"/>
      <c r="N117" s="3"/>
      <c r="O117" s="3"/>
      <c r="P117" s="3"/>
      <c r="Q117" s="3"/>
      <c r="R117" s="3"/>
      <c r="S117" s="3"/>
      <c r="T117" s="3"/>
      <c r="U117" s="3"/>
      <c r="V117" s="3"/>
      <c r="W117" s="3"/>
      <c r="X117" s="3"/>
      <c r="Y117" s="3"/>
      <c r="Z117" s="3"/>
    </row>
    <row r="118" spans="1:26" ht="15.75" customHeight="1" x14ac:dyDescent="0.25">
      <c r="A118" s="776"/>
      <c r="B118" s="708"/>
      <c r="C118" s="776"/>
      <c r="D118" s="708"/>
      <c r="E118" s="776"/>
      <c r="F118" s="707"/>
      <c r="G118" s="708"/>
      <c r="H118" s="776"/>
      <c r="I118" s="708"/>
      <c r="J118" s="776"/>
      <c r="K118" s="708"/>
      <c r="L118" s="3"/>
      <c r="M118" s="3"/>
      <c r="N118" s="3"/>
      <c r="O118" s="3"/>
      <c r="P118" s="3"/>
      <c r="Q118" s="3"/>
      <c r="R118" s="3"/>
      <c r="S118" s="3"/>
      <c r="T118" s="3"/>
      <c r="U118" s="3"/>
      <c r="V118" s="3"/>
      <c r="W118" s="3"/>
      <c r="X118" s="3"/>
      <c r="Y118" s="3"/>
      <c r="Z118" s="3"/>
    </row>
    <row r="119" spans="1:26" ht="15.75" customHeight="1" x14ac:dyDescent="0.25">
      <c r="A119" s="476"/>
      <c r="B119" s="3"/>
      <c r="C119" s="3"/>
      <c r="D119" s="3"/>
      <c r="E119" s="3"/>
      <c r="F119" s="3"/>
      <c r="G119" s="3"/>
      <c r="H119" s="3"/>
      <c r="I119" s="3"/>
      <c r="J119" s="3"/>
      <c r="K119" s="474"/>
      <c r="L119" s="3"/>
      <c r="M119" s="3"/>
      <c r="N119" s="3"/>
      <c r="O119" s="3"/>
      <c r="P119" s="3"/>
      <c r="Q119" s="3"/>
      <c r="R119" s="3"/>
      <c r="S119" s="3"/>
      <c r="T119" s="3"/>
      <c r="U119" s="3"/>
      <c r="V119" s="3"/>
      <c r="W119" s="3"/>
      <c r="X119" s="3"/>
      <c r="Y119" s="3"/>
      <c r="Z119" s="3"/>
    </row>
    <row r="120" spans="1:26" ht="15.75" customHeight="1" x14ac:dyDescent="0.25">
      <c r="A120" s="476"/>
      <c r="B120" s="3"/>
      <c r="C120" s="3"/>
      <c r="D120" s="3"/>
      <c r="E120" s="3"/>
      <c r="F120" s="3"/>
      <c r="G120" s="3"/>
      <c r="H120" s="3"/>
      <c r="I120" s="3"/>
      <c r="J120" s="3"/>
      <c r="K120" s="474"/>
      <c r="L120" s="3"/>
      <c r="M120" s="3"/>
      <c r="N120" s="3"/>
      <c r="O120" s="3"/>
      <c r="P120" s="3"/>
      <c r="Q120" s="3"/>
      <c r="R120" s="3"/>
      <c r="S120" s="3"/>
      <c r="T120" s="3"/>
      <c r="U120" s="3"/>
      <c r="V120" s="3"/>
      <c r="W120" s="3"/>
      <c r="X120" s="3"/>
      <c r="Y120" s="3"/>
      <c r="Z120" s="3"/>
    </row>
    <row r="121" spans="1:26" ht="15.75" customHeight="1" x14ac:dyDescent="0.25">
      <c r="A121" s="476"/>
      <c r="B121" s="3"/>
      <c r="C121" s="3"/>
      <c r="D121" s="3"/>
      <c r="E121" s="3"/>
      <c r="F121" s="3"/>
      <c r="G121" s="3"/>
      <c r="H121" s="3"/>
      <c r="I121" s="3"/>
      <c r="J121" s="3"/>
      <c r="K121" s="474"/>
      <c r="L121" s="3"/>
      <c r="M121" s="3"/>
      <c r="N121" s="3"/>
      <c r="O121" s="3"/>
      <c r="P121" s="3"/>
      <c r="Q121" s="3"/>
      <c r="R121" s="3"/>
      <c r="S121" s="3"/>
      <c r="T121" s="3"/>
      <c r="U121" s="3"/>
      <c r="V121" s="3"/>
      <c r="W121" s="3"/>
      <c r="X121" s="3"/>
      <c r="Y121" s="3"/>
      <c r="Z121" s="3"/>
    </row>
    <row r="122" spans="1:26" ht="15.75" customHeight="1" x14ac:dyDescent="0.25">
      <c r="A122" s="476"/>
      <c r="B122" s="3"/>
      <c r="C122" s="3"/>
      <c r="D122" s="3"/>
      <c r="E122" s="3"/>
      <c r="F122" s="3"/>
      <c r="G122" s="3"/>
      <c r="H122" s="3"/>
      <c r="I122" s="3"/>
      <c r="J122" s="3"/>
      <c r="K122" s="474"/>
      <c r="L122" s="3"/>
      <c r="M122" s="3"/>
      <c r="N122" s="3"/>
      <c r="O122" s="3"/>
      <c r="P122" s="3"/>
      <c r="Q122" s="3"/>
      <c r="R122" s="3"/>
      <c r="S122" s="3"/>
      <c r="T122" s="3"/>
      <c r="U122" s="3"/>
      <c r="V122" s="3"/>
      <c r="W122" s="3"/>
      <c r="X122" s="3"/>
      <c r="Y122" s="3"/>
      <c r="Z122" s="3"/>
    </row>
    <row r="123" spans="1:26" ht="15.75" customHeight="1" x14ac:dyDescent="0.25">
      <c r="A123" s="476"/>
      <c r="B123" s="3"/>
      <c r="C123" s="3"/>
      <c r="D123" s="3"/>
      <c r="E123" s="3"/>
      <c r="F123" s="3"/>
      <c r="G123" s="3"/>
      <c r="H123" s="3"/>
      <c r="I123" s="3"/>
      <c r="J123" s="3"/>
      <c r="K123" s="474"/>
      <c r="L123" s="3"/>
      <c r="M123" s="3"/>
      <c r="N123" s="3"/>
      <c r="O123" s="3"/>
      <c r="P123" s="3"/>
      <c r="Q123" s="3"/>
      <c r="R123" s="3"/>
      <c r="S123" s="3"/>
      <c r="T123" s="3"/>
      <c r="U123" s="3"/>
      <c r="V123" s="3"/>
      <c r="W123" s="3"/>
      <c r="X123" s="3"/>
      <c r="Y123" s="3"/>
      <c r="Z123" s="3"/>
    </row>
    <row r="124" spans="1:26" ht="15.75" customHeight="1" x14ac:dyDescent="0.25">
      <c r="A124" s="476"/>
      <c r="B124" s="3"/>
      <c r="C124" s="3"/>
      <c r="D124" s="3"/>
      <c r="E124" s="3"/>
      <c r="F124" s="3"/>
      <c r="G124" s="3"/>
      <c r="H124" s="3"/>
      <c r="I124" s="3"/>
      <c r="J124" s="3"/>
      <c r="K124" s="474"/>
      <c r="L124" s="3"/>
      <c r="M124" s="3"/>
      <c r="N124" s="3"/>
      <c r="O124" s="3"/>
      <c r="P124" s="3"/>
      <c r="Q124" s="3"/>
      <c r="R124" s="3"/>
      <c r="S124" s="3"/>
      <c r="T124" s="3"/>
      <c r="U124" s="3"/>
      <c r="V124" s="3"/>
      <c r="W124" s="3"/>
      <c r="X124" s="3"/>
      <c r="Y124" s="3"/>
      <c r="Z124" s="3"/>
    </row>
    <row r="125" spans="1:26" ht="15.75" customHeight="1" x14ac:dyDescent="0.25">
      <c r="A125" s="476"/>
      <c r="B125" s="3"/>
      <c r="C125" s="3"/>
      <c r="D125" s="3"/>
      <c r="E125" s="3"/>
      <c r="F125" s="3"/>
      <c r="G125" s="3"/>
      <c r="H125" s="3"/>
      <c r="I125" s="3"/>
      <c r="J125" s="3"/>
      <c r="K125" s="474"/>
      <c r="L125" s="3"/>
      <c r="M125" s="3"/>
      <c r="N125" s="3"/>
      <c r="O125" s="3"/>
      <c r="P125" s="3"/>
      <c r="Q125" s="3"/>
      <c r="R125" s="3"/>
      <c r="S125" s="3"/>
      <c r="T125" s="3"/>
      <c r="U125" s="3"/>
      <c r="V125" s="3"/>
      <c r="W125" s="3"/>
      <c r="X125" s="3"/>
      <c r="Y125" s="3"/>
      <c r="Z125" s="3"/>
    </row>
    <row r="126" spans="1:26" ht="15.75" customHeight="1" x14ac:dyDescent="0.25">
      <c r="A126" s="476"/>
      <c r="B126" s="3"/>
      <c r="C126" s="3"/>
      <c r="D126" s="3"/>
      <c r="E126" s="3"/>
      <c r="F126" s="3"/>
      <c r="G126" s="3"/>
      <c r="H126" s="3"/>
      <c r="I126" s="3"/>
      <c r="J126" s="3"/>
      <c r="K126" s="474"/>
      <c r="L126" s="3"/>
      <c r="M126" s="3"/>
      <c r="N126" s="3"/>
      <c r="O126" s="3"/>
      <c r="P126" s="3"/>
      <c r="Q126" s="3"/>
      <c r="R126" s="3"/>
      <c r="S126" s="3"/>
      <c r="T126" s="3"/>
      <c r="U126" s="3"/>
      <c r="V126" s="3"/>
      <c r="W126" s="3"/>
      <c r="X126" s="3"/>
      <c r="Y126" s="3"/>
      <c r="Z126" s="3"/>
    </row>
    <row r="127" spans="1:26" ht="15.75" customHeight="1" x14ac:dyDescent="0.25">
      <c r="A127" s="476"/>
      <c r="B127" s="3"/>
      <c r="C127" s="3"/>
      <c r="D127" s="3"/>
      <c r="E127" s="3"/>
      <c r="F127" s="3"/>
      <c r="G127" s="3"/>
      <c r="H127" s="3"/>
      <c r="I127" s="3"/>
      <c r="J127" s="3"/>
      <c r="K127" s="474"/>
      <c r="L127" s="3"/>
      <c r="M127" s="3"/>
      <c r="N127" s="3"/>
      <c r="O127" s="3"/>
      <c r="P127" s="3"/>
      <c r="Q127" s="3"/>
      <c r="R127" s="3"/>
      <c r="S127" s="3"/>
      <c r="T127" s="3"/>
      <c r="U127" s="3"/>
      <c r="V127" s="3"/>
      <c r="W127" s="3"/>
      <c r="X127" s="3"/>
      <c r="Y127" s="3"/>
      <c r="Z127" s="3"/>
    </row>
    <row r="128" spans="1:26" ht="15.75" customHeight="1" x14ac:dyDescent="0.25">
      <c r="A128" s="476"/>
      <c r="B128" s="488" t="s">
        <v>624</v>
      </c>
      <c r="C128" s="488"/>
      <c r="D128" s="488"/>
      <c r="E128" s="3"/>
      <c r="F128" s="3"/>
      <c r="G128" s="3"/>
      <c r="H128" s="3"/>
      <c r="I128" s="3"/>
      <c r="J128" s="3"/>
      <c r="K128" s="474"/>
      <c r="L128" s="3"/>
      <c r="M128" s="3"/>
      <c r="N128" s="3"/>
      <c r="O128" s="3"/>
      <c r="P128" s="3"/>
      <c r="Q128" s="3"/>
      <c r="R128" s="3"/>
      <c r="S128" s="3"/>
      <c r="T128" s="3"/>
      <c r="U128" s="3"/>
      <c r="V128" s="3"/>
      <c r="W128" s="3"/>
      <c r="X128" s="3"/>
      <c r="Y128" s="3"/>
      <c r="Z128" s="3"/>
    </row>
    <row r="129" spans="1:26" ht="15.75" customHeight="1" x14ac:dyDescent="0.25">
      <c r="A129" s="476"/>
      <c r="B129" s="3"/>
      <c r="C129" s="3"/>
      <c r="D129" s="3"/>
      <c r="E129" s="3"/>
      <c r="F129" s="3"/>
      <c r="G129" s="3"/>
      <c r="H129" s="3"/>
      <c r="I129" s="3"/>
      <c r="J129" s="3"/>
      <c r="K129" s="474"/>
      <c r="L129" s="3"/>
      <c r="M129" s="3"/>
      <c r="N129" s="3"/>
      <c r="O129" s="3"/>
      <c r="P129" s="3"/>
      <c r="Q129" s="3"/>
      <c r="R129" s="3"/>
      <c r="S129" s="3"/>
      <c r="T129" s="3"/>
      <c r="U129" s="3"/>
      <c r="V129" s="3"/>
      <c r="W129" s="3"/>
      <c r="X129" s="3"/>
      <c r="Y129" s="3"/>
      <c r="Z129" s="3"/>
    </row>
    <row r="130" spans="1:26" ht="15.75" customHeight="1" x14ac:dyDescent="0.25">
      <c r="A130" s="480"/>
      <c r="B130" s="1124" t="s">
        <v>625</v>
      </c>
      <c r="C130" s="708"/>
      <c r="D130" s="490" t="s">
        <v>455</v>
      </c>
      <c r="E130" s="489" t="s">
        <v>626</v>
      </c>
      <c r="F130" s="489" t="s">
        <v>627</v>
      </c>
      <c r="G130" s="489" t="s">
        <v>81</v>
      </c>
      <c r="H130" s="489" t="s">
        <v>628</v>
      </c>
      <c r="I130" s="489" t="s">
        <v>629</v>
      </c>
      <c r="J130" s="489" t="s">
        <v>630</v>
      </c>
      <c r="K130" s="474"/>
      <c r="L130" s="3"/>
      <c r="M130" s="3"/>
      <c r="N130" s="3"/>
      <c r="O130" s="3"/>
      <c r="P130" s="3"/>
      <c r="Q130" s="3"/>
      <c r="R130" s="3"/>
      <c r="S130" s="3"/>
      <c r="T130" s="3"/>
      <c r="U130" s="3"/>
      <c r="V130" s="3"/>
      <c r="W130" s="3"/>
      <c r="X130" s="3"/>
      <c r="Y130" s="3"/>
      <c r="Z130" s="3"/>
    </row>
    <row r="131" spans="1:26" ht="15.75" customHeight="1" x14ac:dyDescent="0.25">
      <c r="A131" s="476"/>
      <c r="B131" s="3"/>
      <c r="C131" s="3"/>
      <c r="D131" s="470"/>
      <c r="E131" s="3"/>
      <c r="F131" s="3"/>
      <c r="G131" s="3"/>
      <c r="H131" s="3"/>
      <c r="I131" s="3"/>
      <c r="J131" s="3"/>
      <c r="K131" s="474"/>
      <c r="L131" s="3"/>
      <c r="M131" s="3"/>
      <c r="N131" s="3"/>
      <c r="O131" s="3"/>
      <c r="P131" s="3"/>
      <c r="Q131" s="3"/>
      <c r="R131" s="3"/>
      <c r="S131" s="3"/>
      <c r="T131" s="3"/>
      <c r="U131" s="3"/>
      <c r="V131" s="3"/>
      <c r="W131" s="3"/>
      <c r="X131" s="3"/>
      <c r="Y131" s="3"/>
      <c r="Z131" s="3"/>
    </row>
    <row r="132" spans="1:26" ht="15.75" customHeight="1" x14ac:dyDescent="0.25">
      <c r="A132" s="476"/>
      <c r="B132" s="3"/>
      <c r="C132" s="3"/>
      <c r="D132" s="3"/>
      <c r="E132" s="3"/>
      <c r="F132" s="3"/>
      <c r="G132" s="3"/>
      <c r="H132" s="3"/>
      <c r="I132" s="3"/>
      <c r="J132" s="3"/>
      <c r="K132" s="474"/>
      <c r="L132" s="3"/>
      <c r="M132" s="3"/>
      <c r="N132" s="3"/>
      <c r="O132" s="3"/>
      <c r="P132" s="3"/>
      <c r="Q132" s="3"/>
      <c r="R132" s="3"/>
      <c r="S132" s="3"/>
      <c r="T132" s="3"/>
      <c r="U132" s="3"/>
      <c r="V132" s="3"/>
      <c r="W132" s="3"/>
      <c r="X132" s="3"/>
      <c r="Y132" s="3"/>
      <c r="Z132" s="3"/>
    </row>
    <row r="133" spans="1:26" ht="15.75" customHeight="1" x14ac:dyDescent="0.25">
      <c r="A133" s="476"/>
      <c r="B133" s="3"/>
      <c r="C133" s="3"/>
      <c r="D133" s="3"/>
      <c r="E133" s="3"/>
      <c r="F133" s="3"/>
      <c r="G133" s="3"/>
      <c r="H133" s="3"/>
      <c r="I133" s="3"/>
      <c r="J133" s="3"/>
      <c r="K133" s="474"/>
      <c r="L133" s="3"/>
      <c r="M133" s="3"/>
      <c r="N133" s="3"/>
      <c r="O133" s="3"/>
      <c r="P133" s="3"/>
      <c r="Q133" s="3"/>
      <c r="R133" s="3"/>
      <c r="S133" s="3"/>
      <c r="T133" s="3"/>
      <c r="U133" s="3"/>
      <c r="V133" s="3"/>
      <c r="W133" s="3"/>
      <c r="X133" s="3"/>
      <c r="Y133" s="3"/>
      <c r="Z133" s="3"/>
    </row>
    <row r="134" spans="1:26" ht="15.75" customHeight="1" x14ac:dyDescent="0.25">
      <c r="A134" s="476"/>
      <c r="B134" s="3"/>
      <c r="C134" s="3"/>
      <c r="D134" s="3"/>
      <c r="E134" s="3"/>
      <c r="F134" s="3"/>
      <c r="G134" s="3"/>
      <c r="H134" s="3"/>
      <c r="I134" s="3"/>
      <c r="J134" s="3"/>
      <c r="K134" s="474"/>
      <c r="L134" s="3"/>
      <c r="M134" s="3"/>
      <c r="N134" s="3"/>
      <c r="O134" s="3"/>
      <c r="P134" s="3"/>
      <c r="Q134" s="3"/>
      <c r="R134" s="3"/>
      <c r="S134" s="3"/>
      <c r="T134" s="3"/>
      <c r="U134" s="3"/>
      <c r="V134" s="3"/>
      <c r="W134" s="3"/>
      <c r="X134" s="3"/>
      <c r="Y134" s="3"/>
      <c r="Z134" s="3"/>
    </row>
    <row r="135" spans="1:26" ht="15.75" customHeight="1" x14ac:dyDescent="0.25">
      <c r="A135" s="476"/>
      <c r="B135" s="3"/>
      <c r="C135" s="3"/>
      <c r="D135" s="3"/>
      <c r="E135" s="3"/>
      <c r="F135" s="3"/>
      <c r="G135" s="3"/>
      <c r="H135" s="3"/>
      <c r="I135" s="3"/>
      <c r="J135" s="3"/>
      <c r="K135" s="474"/>
      <c r="L135" s="3"/>
      <c r="M135" s="3"/>
      <c r="N135" s="3"/>
      <c r="O135" s="3"/>
      <c r="P135" s="3"/>
      <c r="Q135" s="3"/>
      <c r="R135" s="3"/>
      <c r="S135" s="3"/>
      <c r="T135" s="3"/>
      <c r="U135" s="3"/>
      <c r="V135" s="3"/>
      <c r="W135" s="3"/>
      <c r="X135" s="3"/>
      <c r="Y135" s="3"/>
      <c r="Z135" s="3"/>
    </row>
    <row r="136" spans="1:26" ht="15.75" customHeight="1" x14ac:dyDescent="0.25">
      <c r="A136" s="476"/>
      <c r="B136" s="3"/>
      <c r="C136" s="3"/>
      <c r="D136" s="3"/>
      <c r="E136" s="3"/>
      <c r="F136" s="3"/>
      <c r="G136" s="3"/>
      <c r="H136" s="3"/>
      <c r="I136" s="3"/>
      <c r="J136" s="3"/>
      <c r="K136" s="474"/>
      <c r="L136" s="3"/>
      <c r="M136" s="3"/>
      <c r="N136" s="3"/>
      <c r="O136" s="3"/>
      <c r="P136" s="3"/>
      <c r="Q136" s="3"/>
      <c r="R136" s="3"/>
      <c r="S136" s="3"/>
      <c r="T136" s="3"/>
      <c r="U136" s="3"/>
      <c r="V136" s="3"/>
      <c r="W136" s="3"/>
      <c r="X136" s="3"/>
      <c r="Y136" s="3"/>
      <c r="Z136" s="3"/>
    </row>
    <row r="137" spans="1:26" ht="15.75" customHeight="1" x14ac:dyDescent="0.25">
      <c r="A137" s="476"/>
      <c r="B137" s="3"/>
      <c r="C137" s="3"/>
      <c r="D137" s="3"/>
      <c r="E137" s="3"/>
      <c r="F137" s="3"/>
      <c r="G137" s="3"/>
      <c r="H137" s="3"/>
      <c r="I137" s="3"/>
      <c r="J137" s="3"/>
      <c r="K137" s="474"/>
      <c r="L137" s="3"/>
      <c r="M137" s="3"/>
      <c r="N137" s="3"/>
      <c r="O137" s="3"/>
      <c r="P137" s="3"/>
      <c r="Q137" s="3"/>
      <c r="R137" s="3"/>
      <c r="S137" s="3"/>
      <c r="T137" s="3"/>
      <c r="U137" s="3"/>
      <c r="V137" s="3"/>
      <c r="W137" s="3"/>
      <c r="X137" s="3"/>
      <c r="Y137" s="3"/>
      <c r="Z137" s="3"/>
    </row>
    <row r="138" spans="1:26" ht="15.75" customHeight="1" x14ac:dyDescent="0.25">
      <c r="A138" s="476"/>
      <c r="B138" s="3"/>
      <c r="C138" s="3"/>
      <c r="D138" s="3"/>
      <c r="E138" s="3"/>
      <c r="F138" s="3"/>
      <c r="G138" s="3"/>
      <c r="H138" s="3"/>
      <c r="I138" s="3"/>
      <c r="J138" s="3"/>
      <c r="K138" s="474"/>
      <c r="L138" s="3"/>
      <c r="M138" s="3"/>
      <c r="N138" s="3"/>
      <c r="O138" s="3"/>
      <c r="P138" s="3"/>
      <c r="Q138" s="3"/>
      <c r="R138" s="3"/>
      <c r="S138" s="3"/>
      <c r="T138" s="3"/>
      <c r="U138" s="3"/>
      <c r="V138" s="3"/>
      <c r="W138" s="3"/>
      <c r="X138" s="3"/>
      <c r="Y138" s="3"/>
      <c r="Z138" s="3"/>
    </row>
    <row r="139" spans="1:26" ht="15.75" customHeight="1" x14ac:dyDescent="0.25">
      <c r="A139" s="476"/>
      <c r="B139" s="3"/>
      <c r="C139" s="3"/>
      <c r="D139" s="3"/>
      <c r="E139" s="3"/>
      <c r="F139" s="3"/>
      <c r="G139" s="3"/>
      <c r="H139" s="3"/>
      <c r="I139" s="3"/>
      <c r="J139" s="3"/>
      <c r="K139" s="474"/>
      <c r="L139" s="3"/>
      <c r="M139" s="3"/>
      <c r="N139" s="3"/>
      <c r="O139" s="3"/>
      <c r="P139" s="3"/>
      <c r="Q139" s="3"/>
      <c r="R139" s="3"/>
      <c r="S139" s="3"/>
      <c r="T139" s="3"/>
      <c r="U139" s="3"/>
      <c r="V139" s="3"/>
      <c r="W139" s="3"/>
      <c r="X139" s="3"/>
      <c r="Y139" s="3"/>
      <c r="Z139" s="3"/>
    </row>
    <row r="140" spans="1:26" ht="15.75" customHeight="1" x14ac:dyDescent="0.25">
      <c r="A140" s="476"/>
      <c r="B140" s="3"/>
      <c r="C140" s="3"/>
      <c r="D140" s="3"/>
      <c r="E140" s="3"/>
      <c r="F140" s="3"/>
      <c r="G140" s="3"/>
      <c r="H140" s="3"/>
      <c r="I140" s="3"/>
      <c r="J140" s="3"/>
      <c r="K140" s="474"/>
      <c r="L140" s="3"/>
      <c r="M140" s="3"/>
      <c r="N140" s="3"/>
      <c r="O140" s="3"/>
      <c r="P140" s="3"/>
      <c r="Q140" s="3"/>
      <c r="R140" s="3"/>
      <c r="S140" s="3"/>
      <c r="T140" s="3"/>
      <c r="U140" s="3"/>
      <c r="V140" s="3"/>
      <c r="W140" s="3"/>
      <c r="X140" s="3"/>
      <c r="Y140" s="3"/>
      <c r="Z140" s="3"/>
    </row>
    <row r="141" spans="1:26" ht="15.75" customHeight="1" x14ac:dyDescent="0.25">
      <c r="A141" s="477"/>
      <c r="B141" s="478"/>
      <c r="C141" s="478"/>
      <c r="D141" s="478"/>
      <c r="E141" s="478"/>
      <c r="F141" s="478"/>
      <c r="G141" s="478"/>
      <c r="H141" s="478"/>
      <c r="I141" s="478"/>
      <c r="J141" s="478"/>
      <c r="K141" s="479"/>
      <c r="L141" s="3"/>
      <c r="M141" s="3"/>
      <c r="N141" s="3"/>
      <c r="O141" s="3"/>
      <c r="P141" s="3"/>
      <c r="Q141" s="3"/>
      <c r="R141" s="3"/>
      <c r="S141" s="3"/>
      <c r="T141" s="3"/>
      <c r="U141" s="3"/>
      <c r="V141" s="3"/>
      <c r="W141" s="3"/>
      <c r="X141" s="3"/>
      <c r="Y141" s="3"/>
      <c r="Z141" s="3"/>
    </row>
    <row r="142" spans="1:26" ht="15.75" customHeight="1" x14ac:dyDescent="0.25">
      <c r="A142" s="470"/>
      <c r="B142" s="471"/>
      <c r="C142" s="471"/>
      <c r="D142" s="471"/>
      <c r="E142" s="471"/>
      <c r="F142" s="471"/>
      <c r="G142" s="471"/>
      <c r="H142" s="471"/>
      <c r="I142" s="471"/>
      <c r="J142" s="471"/>
      <c r="K142" s="472"/>
      <c r="L142" s="3"/>
      <c r="M142" s="3"/>
      <c r="N142" s="3"/>
      <c r="O142" s="3"/>
      <c r="P142" s="3"/>
      <c r="Q142" s="3"/>
      <c r="R142" s="3"/>
      <c r="S142" s="3"/>
      <c r="T142" s="3"/>
      <c r="U142" s="3"/>
      <c r="V142" s="3"/>
      <c r="W142" s="3"/>
      <c r="X142" s="3"/>
      <c r="Y142" s="3"/>
      <c r="Z142" s="3"/>
    </row>
    <row r="143" spans="1:26" ht="15.75" customHeight="1" x14ac:dyDescent="0.25">
      <c r="A143" s="476"/>
      <c r="B143" s="3"/>
      <c r="C143" s="3"/>
      <c r="D143" s="3"/>
      <c r="E143" s="3"/>
      <c r="F143" s="3"/>
      <c r="G143" s="3"/>
      <c r="H143" s="3"/>
      <c r="I143" s="3"/>
      <c r="J143" s="3"/>
      <c r="K143" s="474"/>
      <c r="L143" s="3"/>
      <c r="M143" s="3"/>
      <c r="N143" s="3"/>
      <c r="O143" s="3"/>
      <c r="P143" s="3"/>
      <c r="Q143" s="3"/>
      <c r="R143" s="3"/>
      <c r="S143" s="3"/>
      <c r="T143" s="3"/>
      <c r="U143" s="3"/>
      <c r="V143" s="3"/>
      <c r="W143" s="3"/>
      <c r="X143" s="3"/>
      <c r="Y143" s="3"/>
      <c r="Z143" s="3"/>
    </row>
    <row r="144" spans="1:26" ht="15.75" customHeight="1" x14ac:dyDescent="0.25">
      <c r="A144" s="1117" t="s">
        <v>634</v>
      </c>
      <c r="B144" s="774"/>
      <c r="C144" s="774"/>
      <c r="D144" s="774"/>
      <c r="E144" s="774"/>
      <c r="F144" s="774"/>
      <c r="G144" s="774"/>
      <c r="H144" s="774"/>
      <c r="I144" s="774"/>
      <c r="J144" s="774"/>
      <c r="K144" s="775"/>
      <c r="L144" s="3"/>
      <c r="M144" s="3"/>
      <c r="N144" s="3"/>
      <c r="O144" s="3"/>
      <c r="P144" s="3"/>
      <c r="Q144" s="3"/>
      <c r="R144" s="3"/>
      <c r="S144" s="3"/>
      <c r="T144" s="3"/>
      <c r="U144" s="3"/>
      <c r="V144" s="3"/>
      <c r="W144" s="3"/>
      <c r="X144" s="3"/>
      <c r="Y144" s="3"/>
      <c r="Z144" s="3"/>
    </row>
    <row r="145" spans="1:26" ht="15.75" customHeight="1" x14ac:dyDescent="0.25">
      <c r="A145" s="776"/>
      <c r="B145" s="707"/>
      <c r="C145" s="707"/>
      <c r="D145" s="707"/>
      <c r="E145" s="707"/>
      <c r="F145" s="707"/>
      <c r="G145" s="707"/>
      <c r="H145" s="707"/>
      <c r="I145" s="707"/>
      <c r="J145" s="707"/>
      <c r="K145" s="708"/>
      <c r="L145" s="3"/>
      <c r="M145" s="3"/>
      <c r="N145" s="3"/>
      <c r="O145" s="3"/>
      <c r="P145" s="3"/>
      <c r="Q145" s="3"/>
      <c r="R145" s="3"/>
      <c r="S145" s="3"/>
      <c r="T145" s="3"/>
      <c r="U145" s="3"/>
      <c r="V145" s="3"/>
      <c r="W145" s="3"/>
      <c r="X145" s="3"/>
      <c r="Y145" s="3"/>
      <c r="Z145" s="3"/>
    </row>
    <row r="146" spans="1:26" ht="15.75" customHeight="1" x14ac:dyDescent="0.25">
      <c r="A146" s="476"/>
      <c r="B146" s="3"/>
      <c r="C146" s="3"/>
      <c r="D146" s="3"/>
      <c r="E146" s="3"/>
      <c r="F146" s="3"/>
      <c r="G146" s="3"/>
      <c r="H146" s="3"/>
      <c r="I146" s="3"/>
      <c r="J146" s="3"/>
      <c r="K146" s="474"/>
      <c r="L146" s="3"/>
      <c r="M146" s="3"/>
      <c r="N146" s="3"/>
      <c r="O146" s="3"/>
      <c r="P146" s="3"/>
      <c r="Q146" s="3"/>
      <c r="R146" s="3"/>
      <c r="S146" s="3"/>
      <c r="T146" s="3"/>
      <c r="U146" s="3"/>
      <c r="V146" s="3"/>
      <c r="W146" s="3"/>
      <c r="X146" s="3"/>
      <c r="Y146" s="3"/>
      <c r="Z146" s="3"/>
    </row>
    <row r="147" spans="1:26" ht="15.75" customHeight="1" x14ac:dyDescent="0.25">
      <c r="A147" s="477" t="s">
        <v>635</v>
      </c>
      <c r="B147" s="478"/>
      <c r="C147" s="478"/>
      <c r="D147" s="478"/>
      <c r="E147" s="478"/>
      <c r="F147" s="478"/>
      <c r="G147" s="478"/>
      <c r="H147" s="478"/>
      <c r="I147" s="478"/>
      <c r="J147" s="478"/>
      <c r="K147" s="479"/>
      <c r="L147" s="3"/>
      <c r="M147" s="3"/>
      <c r="N147" s="3"/>
      <c r="O147" s="3"/>
      <c r="P147" s="3"/>
      <c r="Q147" s="3"/>
      <c r="R147" s="3"/>
      <c r="S147" s="3"/>
      <c r="T147" s="3"/>
      <c r="U147" s="3"/>
      <c r="V147" s="3"/>
      <c r="W147" s="3"/>
      <c r="X147" s="3"/>
      <c r="Y147" s="3"/>
      <c r="Z147" s="3"/>
    </row>
    <row r="148" spans="1:26" ht="15.75" customHeight="1" x14ac:dyDescent="0.25">
      <c r="A148" s="477" t="s">
        <v>636</v>
      </c>
      <c r="B148" s="478"/>
      <c r="C148" s="478"/>
      <c r="D148" s="478"/>
      <c r="E148" s="478"/>
      <c r="F148" s="478"/>
      <c r="G148" s="478"/>
      <c r="H148" s="478"/>
      <c r="I148" s="478"/>
      <c r="J148" s="478"/>
      <c r="K148" s="479"/>
      <c r="L148" s="3"/>
      <c r="M148" s="3"/>
      <c r="N148" s="3"/>
      <c r="O148" s="3"/>
      <c r="P148" s="3"/>
      <c r="Q148" s="3"/>
      <c r="R148" s="3"/>
      <c r="S148" s="3"/>
      <c r="T148" s="3"/>
      <c r="U148" s="3"/>
      <c r="V148" s="3"/>
      <c r="W148" s="3"/>
      <c r="X148" s="3"/>
      <c r="Y148" s="3"/>
      <c r="Z148" s="3"/>
    </row>
    <row r="149" spans="1:26" ht="15.75" customHeight="1" x14ac:dyDescent="0.25">
      <c r="A149" s="476"/>
      <c r="B149" s="3"/>
      <c r="C149" s="3"/>
      <c r="D149" s="3"/>
      <c r="E149" s="3"/>
      <c r="F149" s="3"/>
      <c r="G149" s="3"/>
      <c r="H149" s="3"/>
      <c r="I149" s="3"/>
      <c r="J149" s="3"/>
      <c r="K149" s="474"/>
      <c r="L149" s="3"/>
      <c r="M149" s="3"/>
      <c r="N149" s="3"/>
      <c r="O149" s="3"/>
      <c r="P149" s="3"/>
      <c r="Q149" s="3"/>
      <c r="R149" s="3"/>
      <c r="S149" s="3"/>
      <c r="T149" s="3"/>
      <c r="U149" s="3"/>
      <c r="V149" s="3"/>
      <c r="W149" s="3"/>
      <c r="X149" s="3"/>
      <c r="Y149" s="3"/>
      <c r="Z149" s="3"/>
    </row>
    <row r="150" spans="1:26" ht="15.75" customHeight="1" x14ac:dyDescent="0.25">
      <c r="A150" s="476"/>
      <c r="B150" s="478" t="s">
        <v>637</v>
      </c>
      <c r="C150" s="478"/>
      <c r="D150" s="478"/>
      <c r="E150" s="478"/>
      <c r="F150" s="3"/>
      <c r="G150" s="478" t="s">
        <v>638</v>
      </c>
      <c r="H150" s="478"/>
      <c r="I150" s="478"/>
      <c r="J150" s="478"/>
      <c r="K150" s="474"/>
      <c r="L150" s="3"/>
      <c r="M150" s="3"/>
      <c r="N150" s="3"/>
      <c r="O150" s="3"/>
      <c r="P150" s="3"/>
      <c r="Q150" s="3"/>
      <c r="R150" s="3"/>
      <c r="S150" s="3"/>
      <c r="T150" s="3"/>
      <c r="U150" s="3"/>
      <c r="V150" s="3"/>
      <c r="W150" s="3"/>
      <c r="X150" s="3"/>
      <c r="Y150" s="3"/>
      <c r="Z150" s="3"/>
    </row>
    <row r="151" spans="1:26" ht="15.75" customHeight="1" x14ac:dyDescent="0.25">
      <c r="A151" s="476"/>
      <c r="B151" s="3"/>
      <c r="C151" s="3"/>
      <c r="D151" s="3"/>
      <c r="E151" s="3"/>
      <c r="F151" s="3"/>
      <c r="G151" s="3"/>
      <c r="H151" s="3"/>
      <c r="I151" s="3"/>
      <c r="J151" s="3"/>
      <c r="K151" s="474"/>
      <c r="L151" s="3"/>
      <c r="M151" s="3"/>
      <c r="N151" s="3"/>
      <c r="O151" s="3"/>
      <c r="P151" s="3"/>
      <c r="Q151" s="3"/>
      <c r="R151" s="3"/>
      <c r="S151" s="3"/>
      <c r="T151" s="3"/>
      <c r="U151" s="3"/>
      <c r="V151" s="3"/>
      <c r="W151" s="3"/>
      <c r="X151" s="3"/>
      <c r="Y151" s="3"/>
      <c r="Z151" s="3"/>
    </row>
    <row r="152" spans="1:26" ht="15.75" customHeight="1" x14ac:dyDescent="0.25">
      <c r="A152" s="476"/>
      <c r="B152" s="1107" t="s">
        <v>639</v>
      </c>
      <c r="C152" s="707"/>
      <c r="D152" s="707"/>
      <c r="E152" s="478"/>
      <c r="F152" s="478"/>
      <c r="G152" s="478"/>
      <c r="H152" s="478"/>
      <c r="I152" s="478"/>
      <c r="J152" s="478"/>
      <c r="K152" s="474"/>
      <c r="L152" s="3"/>
      <c r="M152" s="3"/>
      <c r="N152" s="3"/>
      <c r="O152" s="3"/>
      <c r="P152" s="3"/>
      <c r="Q152" s="3"/>
      <c r="R152" s="3"/>
      <c r="S152" s="3"/>
      <c r="T152" s="3"/>
      <c r="U152" s="3"/>
      <c r="V152" s="3"/>
      <c r="W152" s="3"/>
      <c r="X152" s="3"/>
      <c r="Y152" s="3"/>
      <c r="Z152" s="3"/>
    </row>
    <row r="153" spans="1:26" ht="15.75" customHeight="1" x14ac:dyDescent="0.25">
      <c r="A153" s="476"/>
      <c r="B153" s="45"/>
      <c r="C153" s="45"/>
      <c r="D153" s="45"/>
      <c r="E153" s="45"/>
      <c r="F153" s="45"/>
      <c r="G153" s="45"/>
      <c r="H153" s="45"/>
      <c r="I153" s="45"/>
      <c r="J153" s="45"/>
      <c r="K153" s="474"/>
      <c r="L153" s="3"/>
      <c r="M153" s="3"/>
      <c r="N153" s="3"/>
      <c r="O153" s="3"/>
      <c r="P153" s="3"/>
      <c r="Q153" s="3"/>
      <c r="R153" s="3"/>
      <c r="S153" s="3"/>
      <c r="T153" s="3"/>
      <c r="U153" s="3"/>
      <c r="V153" s="3"/>
      <c r="W153" s="3"/>
      <c r="X153" s="3"/>
      <c r="Y153" s="3"/>
      <c r="Z153" s="3"/>
    </row>
    <row r="154" spans="1:26" ht="15.75" customHeight="1" x14ac:dyDescent="0.25">
      <c r="A154" s="476"/>
      <c r="B154" s="3"/>
      <c r="C154" s="3"/>
      <c r="D154" s="3"/>
      <c r="E154" s="3"/>
      <c r="F154" s="3"/>
      <c r="G154" s="3"/>
      <c r="H154" s="3"/>
      <c r="I154" s="3"/>
      <c r="J154" s="3"/>
      <c r="K154" s="474"/>
      <c r="L154" s="3"/>
      <c r="M154" s="3"/>
      <c r="N154" s="3"/>
      <c r="O154" s="3"/>
      <c r="P154" s="3"/>
      <c r="Q154" s="3"/>
      <c r="R154" s="3"/>
      <c r="S154" s="3"/>
      <c r="T154" s="3"/>
      <c r="U154" s="3"/>
      <c r="V154" s="3"/>
      <c r="W154" s="3"/>
      <c r="X154" s="3"/>
      <c r="Y154" s="3"/>
      <c r="Z154" s="3"/>
    </row>
    <row r="155" spans="1:26" ht="15.75" customHeight="1" x14ac:dyDescent="0.25">
      <c r="A155" s="476"/>
      <c r="B155" s="1116" t="s">
        <v>640</v>
      </c>
      <c r="C155" s="653"/>
      <c r="D155" s="653"/>
      <c r="E155" s="653"/>
      <c r="F155" s="3"/>
      <c r="G155" s="1116" t="s">
        <v>641</v>
      </c>
      <c r="H155" s="653"/>
      <c r="I155" s="653"/>
      <c r="J155" s="653"/>
      <c r="K155" s="474"/>
      <c r="L155" s="3"/>
      <c r="M155" s="3"/>
      <c r="N155" s="3"/>
      <c r="O155" s="3"/>
      <c r="P155" s="3"/>
      <c r="Q155" s="3"/>
      <c r="R155" s="3"/>
      <c r="S155" s="3"/>
      <c r="T155" s="3"/>
      <c r="U155" s="3"/>
      <c r="V155" s="3"/>
      <c r="W155" s="3"/>
      <c r="X155" s="3"/>
      <c r="Y155" s="3"/>
      <c r="Z155" s="3"/>
    </row>
    <row r="156" spans="1:26" ht="15.75" customHeight="1" x14ac:dyDescent="0.25">
      <c r="A156" s="476"/>
      <c r="B156" s="1111" t="s">
        <v>642</v>
      </c>
      <c r="C156" s="707"/>
      <c r="D156" s="478"/>
      <c r="E156" s="478"/>
      <c r="F156" s="3"/>
      <c r="G156" s="1111" t="s">
        <v>643</v>
      </c>
      <c r="H156" s="707"/>
      <c r="I156" s="478"/>
      <c r="J156" s="478"/>
      <c r="K156" s="474"/>
      <c r="L156" s="3"/>
      <c r="M156" s="3"/>
      <c r="N156" s="3"/>
      <c r="O156" s="3"/>
      <c r="P156" s="3"/>
      <c r="Q156" s="3"/>
      <c r="R156" s="3"/>
      <c r="S156" s="3"/>
      <c r="T156" s="3"/>
      <c r="U156" s="3"/>
      <c r="V156" s="3"/>
      <c r="W156" s="3"/>
      <c r="X156" s="3"/>
      <c r="Y156" s="3"/>
      <c r="Z156" s="3"/>
    </row>
    <row r="157" spans="1:26" ht="15.75" customHeight="1" x14ac:dyDescent="0.25">
      <c r="A157" s="476"/>
      <c r="B157" s="1111" t="s">
        <v>644</v>
      </c>
      <c r="C157" s="707"/>
      <c r="D157" s="45"/>
      <c r="E157" s="45"/>
      <c r="F157" s="3"/>
      <c r="G157" s="1112" t="s">
        <v>645</v>
      </c>
      <c r="H157" s="669"/>
      <c r="I157" s="45"/>
      <c r="J157" s="45"/>
      <c r="K157" s="474"/>
      <c r="L157" s="3"/>
      <c r="M157" s="3"/>
      <c r="N157" s="3"/>
      <c r="O157" s="3"/>
      <c r="P157" s="3"/>
      <c r="Q157" s="3"/>
      <c r="R157" s="3"/>
      <c r="S157" s="3"/>
      <c r="T157" s="3"/>
      <c r="U157" s="3"/>
      <c r="V157" s="3"/>
      <c r="W157" s="3"/>
      <c r="X157" s="3"/>
      <c r="Y157" s="3"/>
      <c r="Z157" s="3"/>
    </row>
    <row r="158" spans="1:26" ht="15.75" customHeight="1" x14ac:dyDescent="0.25">
      <c r="A158" s="476"/>
      <c r="B158" s="1111" t="s">
        <v>646</v>
      </c>
      <c r="C158" s="707"/>
      <c r="D158" s="45"/>
      <c r="E158" s="45"/>
      <c r="F158" s="3"/>
      <c r="G158" s="1112" t="s">
        <v>647</v>
      </c>
      <c r="H158" s="669"/>
      <c r="I158" s="45"/>
      <c r="J158" s="45"/>
      <c r="K158" s="474"/>
      <c r="L158" s="3"/>
      <c r="M158" s="3"/>
      <c r="N158" s="3"/>
      <c r="O158" s="3"/>
      <c r="P158" s="3"/>
      <c r="Q158" s="3"/>
      <c r="R158" s="3"/>
      <c r="S158" s="3"/>
      <c r="T158" s="3"/>
      <c r="U158" s="3"/>
      <c r="V158" s="3"/>
      <c r="W158" s="3"/>
      <c r="X158" s="3"/>
      <c r="Y158" s="3"/>
      <c r="Z158" s="3"/>
    </row>
    <row r="159" spans="1:26" ht="15.75" customHeight="1" x14ac:dyDescent="0.25">
      <c r="A159" s="476"/>
      <c r="B159" s="3"/>
      <c r="C159" s="3"/>
      <c r="D159" s="3"/>
      <c r="E159" s="3"/>
      <c r="F159" s="3"/>
      <c r="G159" s="1112" t="s">
        <v>648</v>
      </c>
      <c r="H159" s="669"/>
      <c r="I159" s="45"/>
      <c r="J159" s="45"/>
      <c r="K159" s="474"/>
      <c r="L159" s="3"/>
      <c r="M159" s="3"/>
      <c r="N159" s="3"/>
      <c r="O159" s="3"/>
      <c r="P159" s="3"/>
      <c r="Q159" s="3"/>
      <c r="R159" s="3"/>
      <c r="S159" s="3"/>
      <c r="T159" s="3"/>
      <c r="U159" s="3"/>
      <c r="V159" s="3"/>
      <c r="W159" s="3"/>
      <c r="X159" s="3"/>
      <c r="Y159" s="3"/>
      <c r="Z159" s="3"/>
    </row>
    <row r="160" spans="1:26" ht="15.75" customHeight="1" x14ac:dyDescent="0.25">
      <c r="A160" s="476"/>
      <c r="B160" s="3"/>
      <c r="C160" s="3"/>
      <c r="D160" s="3"/>
      <c r="E160" s="3"/>
      <c r="F160" s="3"/>
      <c r="G160" s="3"/>
      <c r="H160" s="3"/>
      <c r="I160" s="3"/>
      <c r="J160" s="3"/>
      <c r="K160" s="474"/>
      <c r="L160" s="3"/>
      <c r="M160" s="3"/>
      <c r="N160" s="3"/>
      <c r="O160" s="3"/>
      <c r="P160" s="3"/>
      <c r="Q160" s="3"/>
      <c r="R160" s="3"/>
      <c r="S160" s="3"/>
      <c r="T160" s="3"/>
      <c r="U160" s="3"/>
      <c r="V160" s="3"/>
      <c r="W160" s="3"/>
      <c r="X160" s="3"/>
      <c r="Y160" s="3"/>
      <c r="Z160" s="3"/>
    </row>
    <row r="161" spans="1:26" ht="15.75" customHeight="1" x14ac:dyDescent="0.25">
      <c r="A161" s="476"/>
      <c r="B161" s="1116" t="s">
        <v>649</v>
      </c>
      <c r="C161" s="653"/>
      <c r="D161" s="653"/>
      <c r="E161" s="653"/>
      <c r="F161" s="3"/>
      <c r="G161" s="1116" t="s">
        <v>650</v>
      </c>
      <c r="H161" s="653"/>
      <c r="I161" s="653"/>
      <c r="J161" s="653"/>
      <c r="K161" s="474"/>
      <c r="L161" s="3"/>
      <c r="M161" s="3"/>
      <c r="N161" s="3"/>
      <c r="O161" s="3"/>
      <c r="P161" s="3"/>
      <c r="Q161" s="3"/>
      <c r="R161" s="3"/>
      <c r="S161" s="3"/>
      <c r="T161" s="3"/>
      <c r="U161" s="3"/>
      <c r="V161" s="3"/>
      <c r="W161" s="3"/>
      <c r="X161" s="3"/>
      <c r="Y161" s="3"/>
      <c r="Z161" s="3"/>
    </row>
    <row r="162" spans="1:26" ht="15.75" customHeight="1" x14ac:dyDescent="0.25">
      <c r="A162" s="476"/>
      <c r="B162" s="1111" t="s">
        <v>651</v>
      </c>
      <c r="C162" s="707"/>
      <c r="D162" s="478"/>
      <c r="E162" s="478"/>
      <c r="F162" s="3"/>
      <c r="G162" s="1111" t="s">
        <v>652</v>
      </c>
      <c r="H162" s="707"/>
      <c r="I162" s="478"/>
      <c r="J162" s="478"/>
      <c r="K162" s="474"/>
      <c r="L162" s="3"/>
      <c r="M162" s="3"/>
      <c r="N162" s="3"/>
      <c r="O162" s="3"/>
      <c r="P162" s="3"/>
      <c r="Q162" s="3"/>
      <c r="R162" s="3"/>
      <c r="S162" s="3"/>
      <c r="T162" s="3"/>
      <c r="U162" s="3"/>
      <c r="V162" s="3"/>
      <c r="W162" s="3"/>
      <c r="X162" s="3"/>
      <c r="Y162" s="3"/>
      <c r="Z162" s="3"/>
    </row>
    <row r="163" spans="1:26" ht="15.75" customHeight="1" x14ac:dyDescent="0.25">
      <c r="A163" s="476"/>
      <c r="B163" s="1112" t="s">
        <v>653</v>
      </c>
      <c r="C163" s="669"/>
      <c r="D163" s="45"/>
      <c r="E163" s="45"/>
      <c r="F163" s="3"/>
      <c r="G163" s="1112" t="s">
        <v>654</v>
      </c>
      <c r="H163" s="669"/>
      <c r="I163" s="45"/>
      <c r="J163" s="45"/>
      <c r="K163" s="474"/>
      <c r="L163" s="3"/>
      <c r="M163" s="3"/>
      <c r="N163" s="3"/>
      <c r="O163" s="3"/>
      <c r="P163" s="3"/>
      <c r="Q163" s="3"/>
      <c r="R163" s="3"/>
      <c r="S163" s="3"/>
      <c r="T163" s="3"/>
      <c r="U163" s="3"/>
      <c r="V163" s="3"/>
      <c r="W163" s="3"/>
      <c r="X163" s="3"/>
      <c r="Y163" s="3"/>
      <c r="Z163" s="3"/>
    </row>
    <row r="164" spans="1:26" ht="15.75" customHeight="1" x14ac:dyDescent="0.25">
      <c r="A164" s="476"/>
      <c r="B164" s="1112" t="s">
        <v>655</v>
      </c>
      <c r="C164" s="669"/>
      <c r="D164" s="45"/>
      <c r="E164" s="45"/>
      <c r="F164" s="3"/>
      <c r="G164" s="1112" t="s">
        <v>656</v>
      </c>
      <c r="H164" s="669"/>
      <c r="I164" s="45"/>
      <c r="J164" s="45"/>
      <c r="K164" s="474"/>
      <c r="L164" s="3"/>
      <c r="M164" s="3"/>
      <c r="N164" s="3"/>
      <c r="O164" s="3"/>
      <c r="P164" s="3"/>
      <c r="Q164" s="3"/>
      <c r="R164" s="3"/>
      <c r="S164" s="3"/>
      <c r="T164" s="3"/>
      <c r="U164" s="3"/>
      <c r="V164" s="3"/>
      <c r="W164" s="3"/>
      <c r="X164" s="3"/>
      <c r="Y164" s="3"/>
      <c r="Z164" s="3"/>
    </row>
    <row r="165" spans="1:26" ht="15.75" customHeight="1" x14ac:dyDescent="0.25">
      <c r="A165" s="476"/>
      <c r="B165" s="1112" t="s">
        <v>657</v>
      </c>
      <c r="C165" s="669"/>
      <c r="D165" s="45"/>
      <c r="E165" s="45"/>
      <c r="F165" s="3"/>
      <c r="G165" s="1112"/>
      <c r="H165" s="669"/>
      <c r="I165" s="45"/>
      <c r="J165" s="45"/>
      <c r="K165" s="474"/>
      <c r="L165" s="3"/>
      <c r="M165" s="3"/>
      <c r="N165" s="3"/>
      <c r="O165" s="3"/>
      <c r="P165" s="3"/>
      <c r="Q165" s="3"/>
      <c r="R165" s="3"/>
      <c r="S165" s="3"/>
      <c r="T165" s="3"/>
      <c r="U165" s="3"/>
      <c r="V165" s="3"/>
      <c r="W165" s="3"/>
      <c r="X165" s="3"/>
      <c r="Y165" s="3"/>
      <c r="Z165" s="3"/>
    </row>
    <row r="166" spans="1:26" ht="15.75" customHeight="1" x14ac:dyDescent="0.25">
      <c r="A166" s="476"/>
      <c r="B166" s="1112" t="s">
        <v>658</v>
      </c>
      <c r="C166" s="669"/>
      <c r="D166" s="45"/>
      <c r="E166" s="45"/>
      <c r="F166" s="3"/>
      <c r="G166" s="1111" t="s">
        <v>659</v>
      </c>
      <c r="H166" s="707"/>
      <c r="I166" s="478"/>
      <c r="J166" s="478"/>
      <c r="K166" s="474"/>
      <c r="L166" s="3"/>
      <c r="M166" s="3"/>
      <c r="N166" s="3"/>
      <c r="O166" s="3"/>
      <c r="P166" s="3"/>
      <c r="Q166" s="3"/>
      <c r="R166" s="3"/>
      <c r="S166" s="3"/>
      <c r="T166" s="3"/>
      <c r="U166" s="3"/>
      <c r="V166" s="3"/>
      <c r="W166" s="3"/>
      <c r="X166" s="3"/>
      <c r="Y166" s="3"/>
      <c r="Z166" s="3"/>
    </row>
    <row r="167" spans="1:26" ht="15.75" customHeight="1" x14ac:dyDescent="0.25">
      <c r="A167" s="476"/>
      <c r="B167" s="1112" t="s">
        <v>660</v>
      </c>
      <c r="C167" s="669"/>
      <c r="D167" s="45"/>
      <c r="E167" s="45"/>
      <c r="F167" s="3"/>
      <c r="G167" s="1112" t="s">
        <v>654</v>
      </c>
      <c r="H167" s="669"/>
      <c r="I167" s="45"/>
      <c r="J167" s="45"/>
      <c r="K167" s="474"/>
      <c r="L167" s="3"/>
      <c r="M167" s="3"/>
      <c r="N167" s="3"/>
      <c r="O167" s="3"/>
      <c r="P167" s="3"/>
      <c r="Q167" s="3"/>
      <c r="R167" s="3"/>
      <c r="S167" s="3"/>
      <c r="T167" s="3"/>
      <c r="U167" s="3"/>
      <c r="V167" s="3"/>
      <c r="W167" s="3"/>
      <c r="X167" s="3"/>
      <c r="Y167" s="3"/>
      <c r="Z167" s="3"/>
    </row>
    <row r="168" spans="1:26" ht="15.75" customHeight="1" x14ac:dyDescent="0.25">
      <c r="A168" s="476"/>
      <c r="B168" s="1112" t="s">
        <v>661</v>
      </c>
      <c r="C168" s="669"/>
      <c r="D168" s="45"/>
      <c r="E168" s="45"/>
      <c r="F168" s="3"/>
      <c r="G168" s="1112" t="s">
        <v>656</v>
      </c>
      <c r="H168" s="669"/>
      <c r="I168" s="45"/>
      <c r="J168" s="45"/>
      <c r="K168" s="474"/>
      <c r="L168" s="3"/>
      <c r="M168" s="3"/>
      <c r="N168" s="3"/>
      <c r="O168" s="3"/>
      <c r="P168" s="3"/>
      <c r="Q168" s="3"/>
      <c r="R168" s="3"/>
      <c r="S168" s="3"/>
      <c r="T168" s="3"/>
      <c r="U168" s="3"/>
      <c r="V168" s="3"/>
      <c r="W168" s="3"/>
      <c r="X168" s="3"/>
      <c r="Y168" s="3"/>
      <c r="Z168" s="3"/>
    </row>
    <row r="169" spans="1:26" ht="15.75" customHeight="1" x14ac:dyDescent="0.25">
      <c r="A169" s="476"/>
      <c r="B169" s="1112" t="s">
        <v>662</v>
      </c>
      <c r="C169" s="669"/>
      <c r="D169" s="45"/>
      <c r="E169" s="45"/>
      <c r="F169" s="3"/>
      <c r="G169" s="3"/>
      <c r="H169" s="3"/>
      <c r="I169" s="3"/>
      <c r="J169" s="3"/>
      <c r="K169" s="474"/>
      <c r="L169" s="3"/>
      <c r="M169" s="3"/>
      <c r="N169" s="3"/>
      <c r="O169" s="3"/>
      <c r="P169" s="3"/>
      <c r="Q169" s="3"/>
      <c r="R169" s="3"/>
      <c r="S169" s="3"/>
      <c r="T169" s="3"/>
      <c r="U169" s="3"/>
      <c r="V169" s="3"/>
      <c r="W169" s="3"/>
      <c r="X169" s="3"/>
      <c r="Y169" s="3"/>
      <c r="Z169" s="3"/>
    </row>
    <row r="170" spans="1:26" ht="15.75" customHeight="1" x14ac:dyDescent="0.25">
      <c r="A170" s="476"/>
      <c r="B170" s="1112" t="s">
        <v>663</v>
      </c>
      <c r="C170" s="669"/>
      <c r="D170" s="45"/>
      <c r="E170" s="45"/>
      <c r="F170" s="3"/>
      <c r="G170" s="3"/>
      <c r="H170" s="3"/>
      <c r="I170" s="3"/>
      <c r="J170" s="3"/>
      <c r="K170" s="474"/>
      <c r="L170" s="3"/>
      <c r="M170" s="3"/>
      <c r="N170" s="3"/>
      <c r="O170" s="3"/>
      <c r="P170" s="3"/>
      <c r="Q170" s="3"/>
      <c r="R170" s="3"/>
      <c r="S170" s="3"/>
      <c r="T170" s="3"/>
      <c r="U170" s="3"/>
      <c r="V170" s="3"/>
      <c r="W170" s="3"/>
      <c r="X170" s="3"/>
      <c r="Y170" s="3"/>
      <c r="Z170" s="3"/>
    </row>
    <row r="171" spans="1:26" ht="15.75" customHeight="1" x14ac:dyDescent="0.25">
      <c r="A171" s="476"/>
      <c r="B171" s="1112" t="s">
        <v>664</v>
      </c>
      <c r="C171" s="669"/>
      <c r="D171" s="45"/>
      <c r="E171" s="45"/>
      <c r="F171" s="3"/>
      <c r="G171" s="1116" t="s">
        <v>665</v>
      </c>
      <c r="H171" s="653"/>
      <c r="I171" s="653"/>
      <c r="J171" s="653"/>
      <c r="K171" s="474"/>
      <c r="L171" s="3"/>
      <c r="M171" s="3"/>
      <c r="N171" s="3"/>
      <c r="O171" s="3"/>
      <c r="P171" s="3"/>
      <c r="Q171" s="3"/>
      <c r="R171" s="3"/>
      <c r="S171" s="3"/>
      <c r="T171" s="3"/>
      <c r="U171" s="3"/>
      <c r="V171" s="3"/>
      <c r="W171" s="3"/>
      <c r="X171" s="3"/>
      <c r="Y171" s="3"/>
      <c r="Z171" s="3"/>
    </row>
    <row r="172" spans="1:26" ht="15.75" customHeight="1" x14ac:dyDescent="0.25">
      <c r="A172" s="476"/>
      <c r="B172" s="1112" t="s">
        <v>666</v>
      </c>
      <c r="C172" s="669"/>
      <c r="D172" s="45"/>
      <c r="E172" s="45"/>
      <c r="F172" s="3"/>
      <c r="G172" s="470"/>
      <c r="H172" s="471"/>
      <c r="I172" s="471"/>
      <c r="J172" s="472"/>
      <c r="K172" s="474"/>
      <c r="L172" s="3"/>
      <c r="M172" s="3"/>
      <c r="N172" s="3"/>
      <c r="O172" s="3"/>
      <c r="P172" s="3"/>
      <c r="Q172" s="3"/>
      <c r="R172" s="3"/>
      <c r="S172" s="3"/>
      <c r="T172" s="3"/>
      <c r="U172" s="3"/>
      <c r="V172" s="3"/>
      <c r="W172" s="3"/>
      <c r="X172" s="3"/>
      <c r="Y172" s="3"/>
      <c r="Z172" s="3"/>
    </row>
    <row r="173" spans="1:26" ht="15.75" customHeight="1" x14ac:dyDescent="0.25">
      <c r="A173" s="476"/>
      <c r="B173" s="1112" t="s">
        <v>667</v>
      </c>
      <c r="C173" s="669"/>
      <c r="D173" s="45"/>
      <c r="E173" s="45"/>
      <c r="F173" s="3"/>
      <c r="G173" s="476"/>
      <c r="H173" s="3"/>
      <c r="I173" s="3"/>
      <c r="J173" s="474"/>
      <c r="K173" s="474"/>
      <c r="L173" s="3"/>
      <c r="M173" s="3"/>
      <c r="N173" s="3"/>
      <c r="O173" s="3"/>
      <c r="P173" s="3"/>
      <c r="Q173" s="3"/>
      <c r="R173" s="3"/>
      <c r="S173" s="3"/>
      <c r="T173" s="3"/>
      <c r="U173" s="3"/>
      <c r="V173" s="3"/>
      <c r="W173" s="3"/>
      <c r="X173" s="3"/>
      <c r="Y173" s="3"/>
      <c r="Z173" s="3"/>
    </row>
    <row r="174" spans="1:26" ht="15.75" customHeight="1" x14ac:dyDescent="0.25">
      <c r="A174" s="476"/>
      <c r="B174" s="1112" t="s">
        <v>668</v>
      </c>
      <c r="C174" s="669"/>
      <c r="D174" s="45"/>
      <c r="E174" s="45"/>
      <c r="F174" s="3"/>
      <c r="G174" s="476"/>
      <c r="H174" s="3"/>
      <c r="I174" s="3"/>
      <c r="J174" s="474"/>
      <c r="K174" s="474"/>
      <c r="L174" s="3"/>
      <c r="M174" s="3"/>
      <c r="N174" s="3"/>
      <c r="O174" s="3"/>
      <c r="P174" s="3"/>
      <c r="Q174" s="3"/>
      <c r="R174" s="3"/>
      <c r="S174" s="3"/>
      <c r="T174" s="3"/>
      <c r="U174" s="3"/>
      <c r="V174" s="3"/>
      <c r="W174" s="3"/>
      <c r="X174" s="3"/>
      <c r="Y174" s="3"/>
      <c r="Z174" s="3"/>
    </row>
    <row r="175" spans="1:26" ht="15.75" customHeight="1" x14ac:dyDescent="0.25">
      <c r="A175" s="476"/>
      <c r="B175" s="1112" t="s">
        <v>669</v>
      </c>
      <c r="C175" s="669"/>
      <c r="D175" s="45"/>
      <c r="E175" s="45"/>
      <c r="F175" s="3"/>
      <c r="G175" s="476"/>
      <c r="H175" s="3"/>
      <c r="I175" s="3"/>
      <c r="J175" s="474"/>
      <c r="K175" s="474"/>
      <c r="L175" s="3"/>
      <c r="M175" s="3"/>
      <c r="N175" s="3"/>
      <c r="O175" s="3"/>
      <c r="P175" s="3"/>
      <c r="Q175" s="3"/>
      <c r="R175" s="3"/>
      <c r="S175" s="3"/>
      <c r="T175" s="3"/>
      <c r="U175" s="3"/>
      <c r="V175" s="3"/>
      <c r="W175" s="3"/>
      <c r="X175" s="3"/>
      <c r="Y175" s="3"/>
      <c r="Z175" s="3"/>
    </row>
    <row r="176" spans="1:26" ht="15.75" customHeight="1" x14ac:dyDescent="0.25">
      <c r="A176" s="476"/>
      <c r="B176" s="1112" t="s">
        <v>670</v>
      </c>
      <c r="C176" s="669"/>
      <c r="D176" s="45"/>
      <c r="E176" s="45"/>
      <c r="F176" s="3"/>
      <c r="G176" s="476"/>
      <c r="H176" s="3"/>
      <c r="I176" s="3"/>
      <c r="J176" s="474"/>
      <c r="K176" s="474"/>
      <c r="L176" s="3"/>
      <c r="M176" s="3"/>
      <c r="N176" s="3"/>
      <c r="O176" s="3"/>
      <c r="P176" s="3"/>
      <c r="Q176" s="3"/>
      <c r="R176" s="3"/>
      <c r="S176" s="3"/>
      <c r="T176" s="3"/>
      <c r="U176" s="3"/>
      <c r="V176" s="3"/>
      <c r="W176" s="3"/>
      <c r="X176" s="3"/>
      <c r="Y176" s="3"/>
      <c r="Z176" s="3"/>
    </row>
    <row r="177" spans="1:26" ht="15.75" customHeight="1" x14ac:dyDescent="0.25">
      <c r="A177" s="476"/>
      <c r="B177" s="1112" t="s">
        <v>670</v>
      </c>
      <c r="C177" s="669"/>
      <c r="D177" s="45"/>
      <c r="E177" s="45"/>
      <c r="F177" s="3"/>
      <c r="G177" s="476"/>
      <c r="H177" s="3"/>
      <c r="I177" s="3"/>
      <c r="J177" s="474"/>
      <c r="K177" s="474"/>
      <c r="L177" s="3"/>
      <c r="M177" s="3"/>
      <c r="N177" s="3"/>
      <c r="O177" s="3"/>
      <c r="P177" s="3"/>
      <c r="Q177" s="3"/>
      <c r="R177" s="3"/>
      <c r="S177" s="3"/>
      <c r="T177" s="3"/>
      <c r="U177" s="3"/>
      <c r="V177" s="3"/>
      <c r="W177" s="3"/>
      <c r="X177" s="3"/>
      <c r="Y177" s="3"/>
      <c r="Z177" s="3"/>
    </row>
    <row r="178" spans="1:26" ht="15.75" customHeight="1" x14ac:dyDescent="0.25">
      <c r="A178" s="476"/>
      <c r="B178" s="1112" t="s">
        <v>671</v>
      </c>
      <c r="C178" s="669"/>
      <c r="D178" s="45"/>
      <c r="E178" s="45"/>
      <c r="F178" s="3"/>
      <c r="G178" s="476"/>
      <c r="H178" s="3"/>
      <c r="I178" s="3"/>
      <c r="J178" s="474"/>
      <c r="K178" s="474"/>
      <c r="L178" s="3"/>
      <c r="M178" s="3"/>
      <c r="N178" s="3"/>
      <c r="O178" s="3"/>
      <c r="P178" s="3"/>
      <c r="Q178" s="3"/>
      <c r="R178" s="3"/>
      <c r="S178" s="3"/>
      <c r="T178" s="3"/>
      <c r="U178" s="3"/>
      <c r="V178" s="3"/>
      <c r="W178" s="3"/>
      <c r="X178" s="3"/>
      <c r="Y178" s="3"/>
      <c r="Z178" s="3"/>
    </row>
    <row r="179" spans="1:26" ht="15.75" customHeight="1" x14ac:dyDescent="0.25">
      <c r="A179" s="476"/>
      <c r="B179" s="1112" t="s">
        <v>672</v>
      </c>
      <c r="C179" s="669"/>
      <c r="D179" s="45"/>
      <c r="E179" s="45"/>
      <c r="F179" s="3"/>
      <c r="G179" s="476"/>
      <c r="H179" s="3"/>
      <c r="I179" s="3"/>
      <c r="J179" s="474"/>
      <c r="K179" s="474"/>
      <c r="L179" s="3"/>
      <c r="M179" s="3"/>
      <c r="N179" s="3"/>
      <c r="O179" s="3"/>
      <c r="P179" s="3"/>
      <c r="Q179" s="3"/>
      <c r="R179" s="3"/>
      <c r="S179" s="3"/>
      <c r="T179" s="3"/>
      <c r="U179" s="3"/>
      <c r="V179" s="3"/>
      <c r="W179" s="3"/>
      <c r="X179" s="3"/>
      <c r="Y179" s="3"/>
      <c r="Z179" s="3"/>
    </row>
    <row r="180" spans="1:26" ht="15.75" customHeight="1" x14ac:dyDescent="0.25">
      <c r="A180" s="476"/>
      <c r="B180" s="1112" t="s">
        <v>673</v>
      </c>
      <c r="C180" s="669"/>
      <c r="D180" s="45"/>
      <c r="E180" s="45"/>
      <c r="F180" s="3"/>
      <c r="G180" s="476"/>
      <c r="H180" s="3"/>
      <c r="I180" s="3"/>
      <c r="J180" s="474"/>
      <c r="K180" s="474"/>
      <c r="L180" s="3"/>
      <c r="M180" s="3"/>
      <c r="N180" s="3"/>
      <c r="O180" s="3"/>
      <c r="P180" s="3"/>
      <c r="Q180" s="3"/>
      <c r="R180" s="3"/>
      <c r="S180" s="3"/>
      <c r="T180" s="3"/>
      <c r="U180" s="3"/>
      <c r="V180" s="3"/>
      <c r="W180" s="3"/>
      <c r="X180" s="3"/>
      <c r="Y180" s="3"/>
      <c r="Z180" s="3"/>
    </row>
    <row r="181" spans="1:26" ht="15.75" customHeight="1" x14ac:dyDescent="0.25">
      <c r="A181" s="476"/>
      <c r="B181" s="1112" t="s">
        <v>674</v>
      </c>
      <c r="C181" s="669"/>
      <c r="D181" s="45"/>
      <c r="E181" s="45"/>
      <c r="F181" s="3"/>
      <c r="G181" s="476"/>
      <c r="H181" s="3"/>
      <c r="I181" s="3"/>
      <c r="J181" s="474"/>
      <c r="K181" s="474"/>
      <c r="L181" s="3"/>
      <c r="M181" s="3"/>
      <c r="N181" s="3"/>
      <c r="O181" s="3"/>
      <c r="P181" s="3"/>
      <c r="Q181" s="3"/>
      <c r="R181" s="3"/>
      <c r="S181" s="3"/>
      <c r="T181" s="3"/>
      <c r="U181" s="3"/>
      <c r="V181" s="3"/>
      <c r="W181" s="3"/>
      <c r="X181" s="3"/>
      <c r="Y181" s="3"/>
      <c r="Z181" s="3"/>
    </row>
    <row r="182" spans="1:26" ht="15.75" customHeight="1" x14ac:dyDescent="0.25">
      <c r="A182" s="476"/>
      <c r="B182" s="1112" t="s">
        <v>675</v>
      </c>
      <c r="C182" s="669"/>
      <c r="D182" s="45"/>
      <c r="E182" s="45"/>
      <c r="F182" s="3"/>
      <c r="G182" s="476"/>
      <c r="H182" s="3"/>
      <c r="I182" s="3"/>
      <c r="J182" s="474"/>
      <c r="K182" s="474"/>
      <c r="L182" s="3"/>
      <c r="M182" s="3"/>
      <c r="N182" s="3"/>
      <c r="O182" s="3"/>
      <c r="P182" s="3"/>
      <c r="Q182" s="3"/>
      <c r="R182" s="3"/>
      <c r="S182" s="3"/>
      <c r="T182" s="3"/>
      <c r="U182" s="3"/>
      <c r="V182" s="3"/>
      <c r="W182" s="3"/>
      <c r="X182" s="3"/>
      <c r="Y182" s="3"/>
      <c r="Z182" s="3"/>
    </row>
    <row r="183" spans="1:26" ht="15.75" customHeight="1" x14ac:dyDescent="0.25">
      <c r="A183" s="476"/>
      <c r="B183" s="1112" t="s">
        <v>675</v>
      </c>
      <c r="C183" s="669"/>
      <c r="D183" s="45"/>
      <c r="E183" s="45"/>
      <c r="F183" s="3"/>
      <c r="G183" s="476"/>
      <c r="H183" s="3"/>
      <c r="I183" s="3"/>
      <c r="J183" s="474"/>
      <c r="K183" s="474"/>
      <c r="L183" s="3"/>
      <c r="M183" s="3"/>
      <c r="N183" s="3"/>
      <c r="O183" s="3"/>
      <c r="P183" s="3"/>
      <c r="Q183" s="3"/>
      <c r="R183" s="3"/>
      <c r="S183" s="3"/>
      <c r="T183" s="3"/>
      <c r="U183" s="3"/>
      <c r="V183" s="3"/>
      <c r="W183" s="3"/>
      <c r="X183" s="3"/>
      <c r="Y183" s="3"/>
      <c r="Z183" s="3"/>
    </row>
    <row r="184" spans="1:26" ht="15.75" customHeight="1" x14ac:dyDescent="0.25">
      <c r="A184" s="476"/>
      <c r="B184" s="1112" t="s">
        <v>676</v>
      </c>
      <c r="C184" s="669"/>
      <c r="D184" s="45"/>
      <c r="E184" s="45"/>
      <c r="F184" s="3"/>
      <c r="G184" s="476"/>
      <c r="H184" s="3"/>
      <c r="I184" s="3"/>
      <c r="J184" s="474"/>
      <c r="K184" s="474"/>
      <c r="L184" s="3"/>
      <c r="M184" s="3"/>
      <c r="N184" s="3"/>
      <c r="O184" s="3"/>
      <c r="P184" s="3"/>
      <c r="Q184" s="3"/>
      <c r="R184" s="3"/>
      <c r="S184" s="3"/>
      <c r="T184" s="3"/>
      <c r="U184" s="3"/>
      <c r="V184" s="3"/>
      <c r="W184" s="3"/>
      <c r="X184" s="3"/>
      <c r="Y184" s="3"/>
      <c r="Z184" s="3"/>
    </row>
    <row r="185" spans="1:26" ht="15.75" customHeight="1" x14ac:dyDescent="0.25">
      <c r="A185" s="476"/>
      <c r="B185" s="1112" t="s">
        <v>677</v>
      </c>
      <c r="C185" s="669"/>
      <c r="D185" s="45"/>
      <c r="E185" s="45"/>
      <c r="F185" s="3"/>
      <c r="G185" s="476"/>
      <c r="H185" s="3"/>
      <c r="I185" s="3"/>
      <c r="J185" s="474"/>
      <c r="K185" s="474"/>
      <c r="L185" s="3"/>
      <c r="M185" s="3"/>
      <c r="N185" s="3"/>
      <c r="O185" s="3"/>
      <c r="P185" s="3"/>
      <c r="Q185" s="3"/>
      <c r="R185" s="3"/>
      <c r="S185" s="3"/>
      <c r="T185" s="3"/>
      <c r="U185" s="3"/>
      <c r="V185" s="3"/>
      <c r="W185" s="3"/>
      <c r="X185" s="3"/>
      <c r="Y185" s="3"/>
      <c r="Z185" s="3"/>
    </row>
    <row r="186" spans="1:26" ht="15.75" customHeight="1" x14ac:dyDescent="0.25">
      <c r="A186" s="476"/>
      <c r="B186" s="1112" t="s">
        <v>678</v>
      </c>
      <c r="C186" s="669"/>
      <c r="D186" s="45"/>
      <c r="E186" s="45"/>
      <c r="F186" s="3"/>
      <c r="G186" s="477"/>
      <c r="H186" s="478"/>
      <c r="I186" s="478"/>
      <c r="J186" s="479"/>
      <c r="K186" s="474"/>
      <c r="L186" s="3"/>
      <c r="M186" s="3"/>
      <c r="N186" s="3"/>
      <c r="O186" s="3"/>
      <c r="P186" s="3"/>
      <c r="Q186" s="3"/>
      <c r="R186" s="3"/>
      <c r="S186" s="3"/>
      <c r="T186" s="3"/>
      <c r="U186" s="3"/>
      <c r="V186" s="3"/>
      <c r="W186" s="3"/>
      <c r="X186" s="3"/>
      <c r="Y186" s="3"/>
      <c r="Z186" s="3"/>
    </row>
    <row r="187" spans="1:26" ht="15.75" customHeight="1" x14ac:dyDescent="0.25">
      <c r="A187" s="476"/>
      <c r="B187" s="3"/>
      <c r="C187" s="3"/>
      <c r="D187" s="3"/>
      <c r="E187" s="3"/>
      <c r="F187" s="3"/>
      <c r="G187" s="3"/>
      <c r="H187" s="3"/>
      <c r="I187" s="3"/>
      <c r="J187" s="3"/>
      <c r="K187" s="474"/>
      <c r="L187" s="3"/>
      <c r="M187" s="3"/>
      <c r="N187" s="3"/>
      <c r="O187" s="3"/>
      <c r="P187" s="3"/>
      <c r="Q187" s="3"/>
      <c r="R187" s="3"/>
      <c r="S187" s="3"/>
      <c r="T187" s="3"/>
      <c r="U187" s="3"/>
      <c r="V187" s="3"/>
      <c r="W187" s="3"/>
      <c r="X187" s="3"/>
      <c r="Y187" s="3"/>
      <c r="Z187" s="3"/>
    </row>
    <row r="188" spans="1:26" ht="15.75" customHeight="1" x14ac:dyDescent="0.25">
      <c r="A188" s="477"/>
      <c r="B188" s="478"/>
      <c r="C188" s="478"/>
      <c r="D188" s="478"/>
      <c r="E188" s="478"/>
      <c r="F188" s="478"/>
      <c r="G188" s="478"/>
      <c r="H188" s="478"/>
      <c r="I188" s="478"/>
      <c r="J188" s="478"/>
      <c r="K188" s="479"/>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8">
    <mergeCell ref="A37:E37"/>
    <mergeCell ref="F37:G37"/>
    <mergeCell ref="I37:K37"/>
    <mergeCell ref="A50:K51"/>
    <mergeCell ref="F102:H102"/>
    <mergeCell ref="I102:K102"/>
    <mergeCell ref="G155:J155"/>
    <mergeCell ref="G156:H156"/>
    <mergeCell ref="B157:C157"/>
    <mergeCell ref="G157:H157"/>
    <mergeCell ref="B130:C130"/>
    <mergeCell ref="A144:K145"/>
    <mergeCell ref="B152:D152"/>
    <mergeCell ref="B155:E155"/>
    <mergeCell ref="B156:C156"/>
    <mergeCell ref="A97:K98"/>
    <mergeCell ref="A101:B101"/>
    <mergeCell ref="C101:E101"/>
    <mergeCell ref="F101:H101"/>
    <mergeCell ref="I101:K101"/>
    <mergeCell ref="A102:B102"/>
    <mergeCell ref="C102:E102"/>
    <mergeCell ref="A103:B103"/>
    <mergeCell ref="C103:E103"/>
    <mergeCell ref="A18:D19"/>
    <mergeCell ref="E18:F19"/>
    <mergeCell ref="A20:D21"/>
    <mergeCell ref="E20:F21"/>
    <mergeCell ref="A22:D23"/>
    <mergeCell ref="E22:F23"/>
    <mergeCell ref="I29:K29"/>
    <mergeCell ref="A29:G29"/>
    <mergeCell ref="A33:G33"/>
    <mergeCell ref="I33:K33"/>
    <mergeCell ref="C10:E10"/>
    <mergeCell ref="F10:H10"/>
    <mergeCell ref="I10:K10"/>
    <mergeCell ref="A10:B10"/>
    <mergeCell ref="A12:C12"/>
    <mergeCell ref="D12:E12"/>
    <mergeCell ref="A15:D15"/>
    <mergeCell ref="E15:F15"/>
    <mergeCell ref="A16:D17"/>
    <mergeCell ref="E16:F17"/>
    <mergeCell ref="A2:K2"/>
    <mergeCell ref="A3:K3"/>
    <mergeCell ref="A4:K4"/>
    <mergeCell ref="A8:B8"/>
    <mergeCell ref="C8:E8"/>
    <mergeCell ref="F8:H8"/>
    <mergeCell ref="I8:K8"/>
    <mergeCell ref="A9:B9"/>
    <mergeCell ref="C9:E9"/>
    <mergeCell ref="F9:H9"/>
    <mergeCell ref="I9:K9"/>
    <mergeCell ref="B172:C172"/>
    <mergeCell ref="B173:C173"/>
    <mergeCell ref="B174:C174"/>
    <mergeCell ref="B175:C175"/>
    <mergeCell ref="B176:C176"/>
    <mergeCell ref="B177:C177"/>
    <mergeCell ref="B185:C185"/>
    <mergeCell ref="B186:C186"/>
    <mergeCell ref="B178:C178"/>
    <mergeCell ref="B179:C179"/>
    <mergeCell ref="B180:C180"/>
    <mergeCell ref="B181:C181"/>
    <mergeCell ref="B182:C182"/>
    <mergeCell ref="B183:C183"/>
    <mergeCell ref="B184:C184"/>
    <mergeCell ref="G171:J171"/>
    <mergeCell ref="B161:E161"/>
    <mergeCell ref="G161:J161"/>
    <mergeCell ref="B162:C162"/>
    <mergeCell ref="G162:H162"/>
    <mergeCell ref="B163:C163"/>
    <mergeCell ref="G163:H163"/>
    <mergeCell ref="G164:H164"/>
    <mergeCell ref="B164:C164"/>
    <mergeCell ref="B165:C165"/>
    <mergeCell ref="B166:C166"/>
    <mergeCell ref="B167:C167"/>
    <mergeCell ref="B168:C168"/>
    <mergeCell ref="B169:C169"/>
    <mergeCell ref="B170:C170"/>
    <mergeCell ref="B171:C171"/>
    <mergeCell ref="G165:H165"/>
    <mergeCell ref="G166:H166"/>
    <mergeCell ref="G167:H167"/>
    <mergeCell ref="G168:H168"/>
    <mergeCell ref="F103:H103"/>
    <mergeCell ref="I103:K103"/>
    <mergeCell ref="B158:C158"/>
    <mergeCell ref="G158:H158"/>
    <mergeCell ref="G159:H159"/>
    <mergeCell ref="A107:C107"/>
    <mergeCell ref="D107:E107"/>
    <mergeCell ref="A113:K113"/>
    <mergeCell ref="A116:B116"/>
    <mergeCell ref="C116:D116"/>
    <mergeCell ref="E116:G116"/>
    <mergeCell ref="H116:I116"/>
    <mergeCell ref="J116:K116"/>
    <mergeCell ref="A117:B118"/>
    <mergeCell ref="C117:D118"/>
    <mergeCell ref="J117:K118"/>
    <mergeCell ref="E117:G118"/>
    <mergeCell ref="H117:I118"/>
  </mergeCells>
  <printOptions horizontalCentered="1"/>
  <pageMargins left="0.25" right="0.25" top="0.75" bottom="0.75" header="0" footer="0"/>
  <pageSetup orientation="portrait" r:id="rId1"/>
  <headerFooter>
    <oddHeader>&amp;CWELDING - RECORDED JOINT WELDING PROCEDURES</oddHeader>
    <oddFooter>&amp;L 1AF0003 &amp;A&amp;CFF0000Printed Copy Uncontrolled. 
  &amp;R&amp;P of  Rev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1000"/>
  <sheetViews>
    <sheetView showGridLines="0" zoomScaleNormal="100" workbookViewId="0">
      <selection activeCell="H36" sqref="H36"/>
    </sheetView>
  </sheetViews>
  <sheetFormatPr defaultColWidth="12.625" defaultRowHeight="15" customHeight="1" x14ac:dyDescent="0.2"/>
  <cols>
    <col min="1" max="1" width="8.25" customWidth="1"/>
    <col min="2" max="7" width="8" customWidth="1"/>
    <col min="8" max="8" width="11.25" customWidth="1"/>
    <col min="9" max="10" width="8" customWidth="1"/>
    <col min="11" max="11" width="7.5" customWidth="1"/>
    <col min="12" max="26" width="8" customWidth="1"/>
  </cols>
  <sheetData>
    <row r="1" spans="1:26" x14ac:dyDescent="0.25">
      <c r="A1" s="1020" t="s">
        <v>612</v>
      </c>
      <c r="B1" s="697"/>
      <c r="C1" s="697"/>
      <c r="D1" s="697"/>
      <c r="E1" s="697"/>
      <c r="F1" s="697"/>
      <c r="G1" s="697"/>
      <c r="H1" s="697"/>
      <c r="I1" s="697"/>
      <c r="J1" s="697"/>
      <c r="K1" s="697"/>
      <c r="L1" s="3"/>
      <c r="M1" s="3"/>
      <c r="N1" s="3"/>
      <c r="O1" s="3"/>
      <c r="P1" s="3"/>
      <c r="Q1" s="3"/>
      <c r="R1" s="3"/>
      <c r="S1" s="3"/>
      <c r="T1" s="3"/>
      <c r="U1" s="3"/>
      <c r="V1" s="3"/>
      <c r="W1" s="3"/>
      <c r="X1" s="3"/>
      <c r="Y1" s="3"/>
      <c r="Z1" s="3"/>
    </row>
    <row r="2" spans="1:26" x14ac:dyDescent="0.25">
      <c r="A2" s="1125" t="s">
        <v>345</v>
      </c>
      <c r="B2" s="665"/>
      <c r="C2" s="1023" t="str">
        <f>IF(ISBLANK(Information!D2),"",Information!D2)</f>
        <v/>
      </c>
      <c r="D2" s="664"/>
      <c r="E2" s="664"/>
      <c r="F2" s="664"/>
      <c r="G2" s="667"/>
      <c r="H2" s="331" t="s">
        <v>464</v>
      </c>
      <c r="I2" s="1023" t="str">
        <f>IF(ISBLANK(Information!D19),"",Information!D19)</f>
        <v/>
      </c>
      <c r="J2" s="664"/>
      <c r="K2" s="667"/>
      <c r="L2" s="3"/>
      <c r="M2" s="3"/>
      <c r="N2" s="3"/>
      <c r="O2" s="3"/>
      <c r="P2" s="3"/>
      <c r="Q2" s="3"/>
      <c r="R2" s="3"/>
      <c r="S2" s="3"/>
      <c r="T2" s="3"/>
      <c r="U2" s="3"/>
      <c r="V2" s="3"/>
      <c r="W2" s="3"/>
      <c r="X2" s="3"/>
      <c r="Y2" s="3"/>
      <c r="Z2" s="3"/>
    </row>
    <row r="3" spans="1:26" x14ac:dyDescent="0.25">
      <c r="A3" s="1126" t="s">
        <v>465</v>
      </c>
      <c r="B3" s="686"/>
      <c r="C3" s="966" t="str">
        <f>IF(ISBLANK(Information!D3),"",Information!D3)</f>
        <v/>
      </c>
      <c r="D3" s="682"/>
      <c r="E3" s="682"/>
      <c r="F3" s="682"/>
      <c r="G3" s="683"/>
      <c r="H3" s="334" t="s">
        <v>466</v>
      </c>
      <c r="I3" s="966" t="str">
        <f>IF(ISBLANK(Information!D18),"",Information!D18)</f>
        <v/>
      </c>
      <c r="J3" s="682"/>
      <c r="K3" s="683"/>
      <c r="L3" s="3"/>
      <c r="M3" s="3"/>
      <c r="N3" s="3"/>
      <c r="O3" s="3"/>
      <c r="P3" s="3"/>
      <c r="Q3" s="3"/>
      <c r="R3" s="3"/>
      <c r="S3" s="3"/>
      <c r="T3" s="3"/>
      <c r="U3" s="3"/>
      <c r="V3" s="3"/>
      <c r="W3" s="3"/>
      <c r="X3" s="3"/>
      <c r="Y3" s="3"/>
      <c r="Z3" s="3"/>
    </row>
    <row r="4" spans="1:26" x14ac:dyDescent="0.25">
      <c r="A4" s="280"/>
      <c r="B4" s="259"/>
      <c r="C4" s="250"/>
      <c r="D4" s="250"/>
      <c r="E4" s="250"/>
      <c r="F4" s="250"/>
      <c r="G4" s="250"/>
      <c r="H4" s="251"/>
      <c r="I4" s="335"/>
      <c r="J4" s="335"/>
      <c r="K4" s="285"/>
      <c r="L4" s="3"/>
      <c r="M4" s="3"/>
      <c r="N4" s="3"/>
      <c r="O4" s="3"/>
      <c r="P4" s="3"/>
      <c r="Q4" s="3"/>
      <c r="R4" s="3"/>
      <c r="S4" s="3"/>
      <c r="T4" s="3"/>
      <c r="U4" s="3"/>
      <c r="V4" s="3"/>
      <c r="W4" s="3"/>
      <c r="X4" s="3"/>
      <c r="Y4" s="3"/>
      <c r="Z4" s="3"/>
    </row>
    <row r="5" spans="1:26" x14ac:dyDescent="0.25">
      <c r="A5" s="1095" t="s">
        <v>467</v>
      </c>
      <c r="B5" s="664"/>
      <c r="C5" s="665"/>
      <c r="D5" s="962"/>
      <c r="E5" s="664"/>
      <c r="F5" s="664"/>
      <c r="G5" s="1027"/>
      <c r="H5" s="1096" t="s">
        <v>500</v>
      </c>
      <c r="I5" s="664"/>
      <c r="J5" s="665"/>
      <c r="K5" s="481" t="str">
        <f>IF(ISBLANK(Information!D20),"",Information!D20)</f>
        <v/>
      </c>
      <c r="L5" s="3"/>
      <c r="M5" s="3"/>
      <c r="N5" s="3"/>
      <c r="O5" s="3"/>
      <c r="P5" s="3"/>
      <c r="Q5" s="3"/>
      <c r="R5" s="3"/>
      <c r="S5" s="3"/>
      <c r="T5" s="3"/>
      <c r="U5" s="3"/>
      <c r="V5" s="3"/>
      <c r="W5" s="3"/>
      <c r="X5" s="3"/>
      <c r="Y5" s="3"/>
      <c r="Z5" s="3"/>
    </row>
    <row r="6" spans="1:26" ht="17.25" customHeight="1" x14ac:dyDescent="0.25">
      <c r="A6" s="402" t="s">
        <v>348</v>
      </c>
      <c r="B6" s="1129"/>
      <c r="C6" s="686"/>
      <c r="D6" s="1129"/>
      <c r="E6" s="682"/>
      <c r="F6" s="682"/>
      <c r="G6" s="682"/>
      <c r="H6" s="682"/>
      <c r="I6" s="682"/>
      <c r="J6" s="682"/>
      <c r="K6" s="683"/>
      <c r="L6" s="3"/>
      <c r="M6" s="3"/>
      <c r="N6" s="3"/>
      <c r="O6" s="3"/>
      <c r="P6" s="3"/>
      <c r="Q6" s="3"/>
      <c r="R6" s="3"/>
      <c r="S6" s="3"/>
      <c r="T6" s="3"/>
      <c r="U6" s="3"/>
      <c r="V6" s="3"/>
      <c r="W6" s="3"/>
      <c r="X6" s="3"/>
      <c r="Y6" s="3"/>
      <c r="Z6" s="3"/>
    </row>
    <row r="7" spans="1:26" x14ac:dyDescent="0.25">
      <c r="A7" s="289" t="s">
        <v>501</v>
      </c>
      <c r="B7" s="252"/>
      <c r="C7" s="252"/>
      <c r="D7" s="252"/>
      <c r="E7" s="252"/>
      <c r="F7" s="252"/>
      <c r="G7" s="252"/>
      <c r="H7" s="290"/>
      <c r="I7" s="290"/>
      <c r="J7" s="290"/>
      <c r="K7" s="291"/>
      <c r="L7" s="3"/>
      <c r="M7" s="3"/>
      <c r="N7" s="3"/>
      <c r="O7" s="3"/>
      <c r="P7" s="3"/>
      <c r="Q7" s="3"/>
      <c r="R7" s="3"/>
      <c r="S7" s="3"/>
      <c r="T7" s="3"/>
      <c r="U7" s="3"/>
      <c r="V7" s="3"/>
      <c r="W7" s="3"/>
      <c r="X7" s="3"/>
      <c r="Y7" s="3"/>
      <c r="Z7" s="3"/>
    </row>
    <row r="8" spans="1:26" ht="15.75" customHeight="1" x14ac:dyDescent="0.25">
      <c r="A8" s="1130" t="s">
        <v>613</v>
      </c>
      <c r="B8" s="672"/>
      <c r="C8" s="672"/>
      <c r="D8" s="672"/>
      <c r="E8" s="672"/>
      <c r="F8" s="672"/>
      <c r="G8" s="672"/>
      <c r="H8" s="672"/>
      <c r="I8" s="672"/>
      <c r="J8" s="672"/>
      <c r="K8" s="673"/>
      <c r="L8" s="3"/>
      <c r="M8" s="3"/>
      <c r="N8" s="3"/>
      <c r="O8" s="3"/>
      <c r="P8" s="3"/>
      <c r="Q8" s="3"/>
      <c r="R8" s="3"/>
      <c r="S8" s="3"/>
      <c r="T8" s="3"/>
      <c r="U8" s="3"/>
      <c r="V8" s="3"/>
      <c r="W8" s="3"/>
      <c r="X8" s="3"/>
      <c r="Y8" s="3"/>
      <c r="Z8" s="3"/>
    </row>
    <row r="9" spans="1:26" x14ac:dyDescent="0.25">
      <c r="A9" s="1131" t="s">
        <v>614</v>
      </c>
      <c r="B9" s="692"/>
      <c r="C9" s="692"/>
      <c r="D9" s="692"/>
      <c r="E9" s="692"/>
      <c r="F9" s="692"/>
      <c r="G9" s="692"/>
      <c r="H9" s="692"/>
      <c r="I9" s="692"/>
      <c r="J9" s="692"/>
      <c r="K9" s="740"/>
      <c r="L9" s="3"/>
      <c r="M9" s="3"/>
      <c r="N9" s="3"/>
      <c r="O9" s="3"/>
      <c r="P9" s="3"/>
      <c r="Q9" s="3"/>
      <c r="R9" s="3"/>
      <c r="S9" s="3"/>
      <c r="T9" s="3"/>
      <c r="U9" s="3"/>
      <c r="V9" s="3"/>
      <c r="W9" s="3"/>
      <c r="X9" s="3"/>
      <c r="Y9" s="3"/>
      <c r="Z9" s="3"/>
    </row>
    <row r="10" spans="1:26" ht="12.75" customHeight="1" x14ac:dyDescent="0.25">
      <c r="A10" s="1132" t="s">
        <v>615</v>
      </c>
      <c r="B10" s="672"/>
      <c r="C10" s="672"/>
      <c r="D10" s="672"/>
      <c r="E10" s="672"/>
      <c r="F10" s="672"/>
      <c r="G10" s="672"/>
      <c r="H10" s="672"/>
      <c r="I10" s="672"/>
      <c r="J10" s="672"/>
      <c r="K10" s="673"/>
      <c r="L10" s="3"/>
      <c r="M10" s="3"/>
      <c r="N10" s="3"/>
      <c r="O10" s="3"/>
      <c r="P10" s="3"/>
      <c r="Q10" s="3"/>
      <c r="R10" s="3"/>
      <c r="S10" s="3"/>
      <c r="T10" s="3"/>
      <c r="U10" s="3"/>
      <c r="V10" s="3"/>
      <c r="W10" s="3"/>
      <c r="X10" s="3"/>
      <c r="Y10" s="3"/>
      <c r="Z10" s="3"/>
    </row>
    <row r="11" spans="1:26" x14ac:dyDescent="0.25">
      <c r="A11" s="482" t="s">
        <v>616</v>
      </c>
      <c r="B11" s="483"/>
      <c r="C11" s="483"/>
      <c r="D11" s="483"/>
      <c r="E11" s="483"/>
      <c r="F11" s="483"/>
      <c r="G11" s="483"/>
      <c r="H11" s="483"/>
      <c r="I11" s="483"/>
      <c r="J11" s="483"/>
      <c r="K11" s="484"/>
      <c r="L11" s="3"/>
      <c r="M11" s="3"/>
      <c r="N11" s="3"/>
      <c r="O11" s="3"/>
      <c r="P11" s="3"/>
      <c r="Q11" s="3"/>
      <c r="R11" s="3"/>
      <c r="S11" s="3"/>
      <c r="T11" s="3"/>
      <c r="U11" s="3"/>
      <c r="V11" s="3"/>
      <c r="W11" s="3"/>
      <c r="X11" s="3"/>
      <c r="Y11" s="3"/>
      <c r="Z11" s="3"/>
    </row>
    <row r="12" spans="1:26" x14ac:dyDescent="0.25">
      <c r="A12" s="1133" t="s">
        <v>617</v>
      </c>
      <c r="B12" s="660"/>
      <c r="C12" s="660"/>
      <c r="D12" s="660"/>
      <c r="E12" s="660"/>
      <c r="F12" s="660"/>
      <c r="G12" s="660"/>
      <c r="H12" s="660"/>
      <c r="I12" s="660"/>
      <c r="J12" s="660"/>
      <c r="K12" s="762"/>
      <c r="L12" s="3"/>
      <c r="M12" s="3"/>
      <c r="N12" s="3"/>
      <c r="O12" s="3"/>
      <c r="P12" s="3"/>
      <c r="Q12" s="3"/>
      <c r="R12" s="3"/>
      <c r="S12" s="3"/>
      <c r="T12" s="3"/>
      <c r="U12" s="3"/>
      <c r="V12" s="3"/>
      <c r="W12" s="3"/>
      <c r="X12" s="3"/>
      <c r="Y12" s="3"/>
      <c r="Z12" s="3"/>
    </row>
    <row r="13" spans="1:26" x14ac:dyDescent="0.25">
      <c r="A13" s="485"/>
      <c r="B13" s="486"/>
      <c r="C13" s="486"/>
      <c r="D13" s="486"/>
      <c r="E13" s="486"/>
      <c r="F13" s="486"/>
      <c r="G13" s="486"/>
      <c r="H13" s="486"/>
      <c r="I13" s="486"/>
      <c r="J13" s="486"/>
      <c r="K13" s="487"/>
      <c r="L13" s="3"/>
      <c r="M13" s="3"/>
      <c r="N13" s="3"/>
      <c r="O13" s="3"/>
      <c r="P13" s="3"/>
      <c r="Q13" s="3"/>
      <c r="R13" s="3"/>
      <c r="S13" s="3"/>
      <c r="T13" s="3"/>
      <c r="U13" s="3"/>
      <c r="V13" s="3"/>
      <c r="W13" s="3"/>
      <c r="X13" s="3"/>
      <c r="Y13" s="3"/>
      <c r="Z13" s="3"/>
    </row>
    <row r="14" spans="1:26" x14ac:dyDescent="0.25">
      <c r="A14" s="485"/>
      <c r="B14" s="486"/>
      <c r="C14" s="486"/>
      <c r="D14" s="486"/>
      <c r="E14" s="486"/>
      <c r="F14" s="486"/>
      <c r="G14" s="486"/>
      <c r="H14" s="486"/>
      <c r="I14" s="486"/>
      <c r="J14" s="486"/>
      <c r="K14" s="487"/>
      <c r="L14" s="3"/>
      <c r="M14" s="3"/>
      <c r="N14" s="3"/>
      <c r="O14" s="3"/>
      <c r="P14" s="3"/>
      <c r="Q14" s="3"/>
      <c r="R14" s="3"/>
      <c r="S14" s="3"/>
      <c r="T14" s="3"/>
      <c r="U14" s="3"/>
      <c r="V14" s="3"/>
      <c r="W14" s="3"/>
      <c r="X14" s="3"/>
      <c r="Y14" s="3"/>
      <c r="Z14" s="3"/>
    </row>
    <row r="15" spans="1:26" x14ac:dyDescent="0.25">
      <c r="A15" s="485"/>
      <c r="B15" s="486"/>
      <c r="C15" s="486"/>
      <c r="D15" s="486"/>
      <c r="E15" s="486"/>
      <c r="F15" s="486"/>
      <c r="G15" s="486"/>
      <c r="H15" s="486"/>
      <c r="I15" s="486"/>
      <c r="J15" s="486"/>
      <c r="K15" s="487"/>
      <c r="L15" s="3"/>
      <c r="M15" s="3"/>
      <c r="N15" s="3"/>
      <c r="O15" s="3"/>
      <c r="P15" s="3"/>
      <c r="Q15" s="3"/>
      <c r="R15" s="3"/>
      <c r="S15" s="3"/>
      <c r="T15" s="3"/>
      <c r="U15" s="3"/>
      <c r="V15" s="3"/>
      <c r="W15" s="3"/>
      <c r="X15" s="3"/>
      <c r="Y15" s="3"/>
      <c r="Z15" s="3"/>
    </row>
    <row r="16" spans="1:26" x14ac:dyDescent="0.25">
      <c r="A16" s="485"/>
      <c r="B16" s="486"/>
      <c r="C16" s="486"/>
      <c r="D16" s="486"/>
      <c r="E16" s="486"/>
      <c r="F16" s="486"/>
      <c r="G16" s="486"/>
      <c r="H16" s="486"/>
      <c r="I16" s="486"/>
      <c r="J16" s="486"/>
      <c r="K16" s="487"/>
      <c r="L16" s="3"/>
      <c r="M16" s="3"/>
      <c r="N16" s="3"/>
      <c r="O16" s="3"/>
      <c r="P16" s="3"/>
      <c r="Q16" s="3"/>
      <c r="R16" s="3"/>
      <c r="S16" s="3"/>
      <c r="T16" s="3"/>
      <c r="U16" s="3"/>
      <c r="V16" s="3"/>
      <c r="W16" s="3"/>
      <c r="X16" s="3"/>
      <c r="Y16" s="3"/>
      <c r="Z16" s="3"/>
    </row>
    <row r="17" spans="1:26" x14ac:dyDescent="0.25">
      <c r="A17" s="485"/>
      <c r="B17" s="486"/>
      <c r="C17" s="486"/>
      <c r="D17" s="486"/>
      <c r="E17" s="486"/>
      <c r="F17" s="486"/>
      <c r="G17" s="486"/>
      <c r="H17" s="486"/>
      <c r="I17" s="486"/>
      <c r="J17" s="486"/>
      <c r="K17" s="487"/>
      <c r="L17" s="3"/>
      <c r="M17" s="3"/>
      <c r="N17" s="3"/>
      <c r="O17" s="3"/>
      <c r="P17" s="3"/>
      <c r="Q17" s="3"/>
      <c r="R17" s="3"/>
      <c r="S17" s="3"/>
      <c r="T17" s="3"/>
      <c r="U17" s="3"/>
      <c r="V17" s="3"/>
      <c r="W17" s="3"/>
      <c r="X17" s="3"/>
      <c r="Y17" s="3"/>
      <c r="Z17" s="3"/>
    </row>
    <row r="18" spans="1:26" x14ac:dyDescent="0.25">
      <c r="A18" s="485"/>
      <c r="B18" s="486"/>
      <c r="C18" s="486"/>
      <c r="D18" s="486"/>
      <c r="E18" s="486"/>
      <c r="F18" s="486"/>
      <c r="G18" s="486"/>
      <c r="H18" s="486"/>
      <c r="I18" s="486"/>
      <c r="J18" s="486"/>
      <c r="K18" s="487"/>
      <c r="L18" s="3"/>
      <c r="M18" s="3"/>
      <c r="N18" s="3"/>
      <c r="O18" s="3"/>
      <c r="P18" s="3"/>
      <c r="Q18" s="3"/>
      <c r="R18" s="3"/>
      <c r="S18" s="3"/>
      <c r="T18" s="3"/>
      <c r="U18" s="3"/>
      <c r="V18" s="3"/>
      <c r="W18" s="3"/>
      <c r="X18" s="3"/>
      <c r="Y18" s="3"/>
      <c r="Z18" s="3"/>
    </row>
    <row r="19" spans="1:26" x14ac:dyDescent="0.25">
      <c r="A19" s="485"/>
      <c r="B19" s="486"/>
      <c r="C19" s="486"/>
      <c r="D19" s="486"/>
      <c r="E19" s="486"/>
      <c r="F19" s="486"/>
      <c r="G19" s="486"/>
      <c r="H19" s="486"/>
      <c r="I19" s="486"/>
      <c r="J19" s="486"/>
      <c r="K19" s="487"/>
      <c r="L19" s="3"/>
      <c r="M19" s="3"/>
      <c r="N19" s="3"/>
      <c r="O19" s="3"/>
      <c r="P19" s="3"/>
      <c r="Q19" s="3"/>
      <c r="R19" s="3"/>
      <c r="S19" s="3"/>
      <c r="T19" s="3"/>
      <c r="U19" s="3"/>
      <c r="V19" s="3"/>
      <c r="W19" s="3"/>
      <c r="X19" s="3"/>
      <c r="Y19" s="3"/>
      <c r="Z19" s="3"/>
    </row>
    <row r="20" spans="1:26" x14ac:dyDescent="0.25">
      <c r="A20" s="485"/>
      <c r="B20" s="486"/>
      <c r="C20" s="486"/>
      <c r="D20" s="486"/>
      <c r="E20" s="486"/>
      <c r="F20" s="486"/>
      <c r="G20" s="486"/>
      <c r="H20" s="486"/>
      <c r="I20" s="486"/>
      <c r="J20" s="486"/>
      <c r="K20" s="487"/>
      <c r="L20" s="3"/>
      <c r="M20" s="3"/>
      <c r="N20" s="3"/>
      <c r="O20" s="3"/>
      <c r="P20" s="3"/>
      <c r="Q20" s="3"/>
      <c r="R20" s="3"/>
      <c r="S20" s="3"/>
      <c r="T20" s="3"/>
      <c r="U20" s="3"/>
      <c r="V20" s="3"/>
      <c r="W20" s="3"/>
      <c r="X20" s="3"/>
      <c r="Y20" s="3"/>
      <c r="Z20" s="3"/>
    </row>
    <row r="21" spans="1:26" ht="15.75" customHeight="1" x14ac:dyDescent="0.25">
      <c r="A21" s="485"/>
      <c r="B21" s="486"/>
      <c r="C21" s="486"/>
      <c r="D21" s="486"/>
      <c r="E21" s="486"/>
      <c r="F21" s="486"/>
      <c r="G21" s="486"/>
      <c r="H21" s="486"/>
      <c r="I21" s="486"/>
      <c r="J21" s="486"/>
      <c r="K21" s="487"/>
      <c r="L21" s="3"/>
      <c r="M21" s="3"/>
      <c r="N21" s="3"/>
      <c r="O21" s="3"/>
      <c r="P21" s="3"/>
      <c r="Q21" s="3"/>
      <c r="R21" s="3"/>
      <c r="S21" s="3"/>
      <c r="T21" s="3"/>
      <c r="U21" s="3"/>
      <c r="V21" s="3"/>
      <c r="W21" s="3"/>
      <c r="X21" s="3"/>
      <c r="Y21" s="3"/>
      <c r="Z21" s="3"/>
    </row>
    <row r="22" spans="1:26" ht="15.75" customHeight="1" x14ac:dyDescent="0.25">
      <c r="A22" s="485"/>
      <c r="B22" s="486"/>
      <c r="C22" s="486"/>
      <c r="D22" s="486"/>
      <c r="E22" s="486"/>
      <c r="F22" s="486"/>
      <c r="G22" s="486"/>
      <c r="H22" s="486"/>
      <c r="I22" s="486"/>
      <c r="J22" s="486"/>
      <c r="K22" s="487"/>
      <c r="L22" s="3"/>
      <c r="M22" s="3"/>
      <c r="N22" s="3"/>
      <c r="O22" s="3"/>
      <c r="P22" s="3"/>
      <c r="Q22" s="3"/>
      <c r="R22" s="3"/>
      <c r="S22" s="3"/>
      <c r="T22" s="3"/>
      <c r="U22" s="3"/>
      <c r="V22" s="3"/>
      <c r="W22" s="3"/>
      <c r="X22" s="3"/>
      <c r="Y22" s="3"/>
      <c r="Z22" s="3"/>
    </row>
    <row r="23" spans="1:26" ht="15.75" customHeight="1" x14ac:dyDescent="0.25">
      <c r="A23" s="485"/>
      <c r="B23" s="486"/>
      <c r="C23" s="486"/>
      <c r="D23" s="486"/>
      <c r="E23" s="486"/>
      <c r="F23" s="486"/>
      <c r="G23" s="486"/>
      <c r="H23" s="486"/>
      <c r="I23" s="486"/>
      <c r="J23" s="486"/>
      <c r="K23" s="487"/>
      <c r="L23" s="3"/>
      <c r="M23" s="3"/>
      <c r="N23" s="3"/>
      <c r="O23" s="3"/>
      <c r="P23" s="3"/>
      <c r="Q23" s="3"/>
      <c r="R23" s="3"/>
      <c r="S23" s="3"/>
      <c r="T23" s="3"/>
      <c r="U23" s="3"/>
      <c r="V23" s="3"/>
      <c r="W23" s="3"/>
      <c r="X23" s="3"/>
      <c r="Y23" s="3"/>
      <c r="Z23" s="3"/>
    </row>
    <row r="24" spans="1:26" ht="15.75" customHeight="1" x14ac:dyDescent="0.25">
      <c r="A24" s="485"/>
      <c r="B24" s="486"/>
      <c r="C24" s="486"/>
      <c r="D24" s="486"/>
      <c r="E24" s="486"/>
      <c r="F24" s="486"/>
      <c r="G24" s="486"/>
      <c r="H24" s="486"/>
      <c r="I24" s="486"/>
      <c r="J24" s="486"/>
      <c r="K24" s="487"/>
      <c r="L24" s="3"/>
      <c r="M24" s="3"/>
      <c r="N24" s="3"/>
      <c r="O24" s="3"/>
      <c r="P24" s="3"/>
      <c r="Q24" s="3"/>
      <c r="R24" s="3"/>
      <c r="S24" s="3"/>
      <c r="T24" s="3"/>
      <c r="U24" s="3"/>
      <c r="V24" s="3"/>
      <c r="W24" s="3"/>
      <c r="X24" s="3"/>
      <c r="Y24" s="3"/>
      <c r="Z24" s="3"/>
    </row>
    <row r="25" spans="1:26" ht="15.75" customHeight="1" x14ac:dyDescent="0.25">
      <c r="A25" s="485"/>
      <c r="B25" s="486"/>
      <c r="C25" s="486"/>
      <c r="D25" s="486"/>
      <c r="E25" s="486"/>
      <c r="F25" s="486"/>
      <c r="G25" s="486"/>
      <c r="H25" s="486"/>
      <c r="I25" s="486"/>
      <c r="J25" s="486"/>
      <c r="K25" s="487"/>
      <c r="L25" s="3"/>
      <c r="M25" s="3"/>
      <c r="N25" s="3"/>
      <c r="O25" s="3"/>
      <c r="P25" s="3"/>
      <c r="Q25" s="3"/>
      <c r="R25" s="3"/>
      <c r="S25" s="3"/>
      <c r="T25" s="3"/>
      <c r="U25" s="3"/>
      <c r="V25" s="3"/>
      <c r="W25" s="3"/>
      <c r="X25" s="3"/>
      <c r="Y25" s="3"/>
      <c r="Z25" s="3"/>
    </row>
    <row r="26" spans="1:26" ht="15.75" customHeight="1" x14ac:dyDescent="0.25">
      <c r="A26" s="485"/>
      <c r="B26" s="486"/>
      <c r="C26" s="486"/>
      <c r="D26" s="486"/>
      <c r="E26" s="486"/>
      <c r="F26" s="486"/>
      <c r="G26" s="486"/>
      <c r="H26" s="486"/>
      <c r="I26" s="486"/>
      <c r="J26" s="486"/>
      <c r="K26" s="487"/>
      <c r="L26" s="3"/>
      <c r="M26" s="3"/>
      <c r="N26" s="3"/>
      <c r="O26" s="3"/>
      <c r="P26" s="3"/>
      <c r="Q26" s="3"/>
      <c r="R26" s="3"/>
      <c r="S26" s="3"/>
      <c r="T26" s="3"/>
      <c r="U26" s="3"/>
      <c r="V26" s="3"/>
      <c r="W26" s="3"/>
      <c r="X26" s="3"/>
      <c r="Y26" s="3"/>
      <c r="Z26" s="3"/>
    </row>
    <row r="27" spans="1:26" ht="15.75" customHeight="1" x14ac:dyDescent="0.25">
      <c r="A27" s="485"/>
      <c r="B27" s="486"/>
      <c r="C27" s="486"/>
      <c r="D27" s="486"/>
      <c r="E27" s="486"/>
      <c r="F27" s="486"/>
      <c r="G27" s="486"/>
      <c r="H27" s="486"/>
      <c r="I27" s="486"/>
      <c r="J27" s="486"/>
      <c r="K27" s="487"/>
      <c r="L27" s="3"/>
      <c r="M27" s="3"/>
      <c r="N27" s="3"/>
      <c r="O27" s="3"/>
      <c r="P27" s="3"/>
      <c r="Q27" s="3"/>
      <c r="R27" s="3"/>
      <c r="S27" s="3"/>
      <c r="T27" s="3"/>
      <c r="U27" s="3"/>
      <c r="V27" s="3"/>
      <c r="W27" s="3"/>
      <c r="X27" s="3"/>
      <c r="Y27" s="3"/>
      <c r="Z27" s="3"/>
    </row>
    <row r="28" spans="1:26" ht="15.75" customHeight="1" x14ac:dyDescent="0.25">
      <c r="A28" s="485"/>
      <c r="B28" s="486"/>
      <c r="C28" s="486"/>
      <c r="D28" s="486"/>
      <c r="E28" s="486"/>
      <c r="F28" s="486"/>
      <c r="G28" s="486"/>
      <c r="H28" s="486"/>
      <c r="I28" s="486"/>
      <c r="J28" s="486"/>
      <c r="K28" s="487"/>
      <c r="L28" s="3"/>
      <c r="M28" s="3"/>
      <c r="N28" s="3"/>
      <c r="O28" s="3"/>
      <c r="P28" s="3"/>
      <c r="Q28" s="3"/>
      <c r="R28" s="3"/>
      <c r="S28" s="3"/>
      <c r="T28" s="3"/>
      <c r="U28" s="3"/>
      <c r="V28" s="3"/>
      <c r="W28" s="3"/>
      <c r="X28" s="3"/>
      <c r="Y28" s="3"/>
      <c r="Z28" s="3"/>
    </row>
    <row r="29" spans="1:26" ht="15.75" customHeight="1" x14ac:dyDescent="0.25">
      <c r="A29" s="485"/>
      <c r="B29" s="486"/>
      <c r="C29" s="486"/>
      <c r="D29" s="486"/>
      <c r="E29" s="486"/>
      <c r="F29" s="486"/>
      <c r="G29" s="486"/>
      <c r="H29" s="486"/>
      <c r="I29" s="486"/>
      <c r="J29" s="486"/>
      <c r="K29" s="487"/>
      <c r="L29" s="3"/>
      <c r="M29" s="3"/>
      <c r="N29" s="3"/>
      <c r="O29" s="3"/>
      <c r="P29" s="3"/>
      <c r="Q29" s="3"/>
      <c r="R29" s="3"/>
      <c r="S29" s="3"/>
      <c r="T29" s="3"/>
      <c r="U29" s="3"/>
      <c r="V29" s="3"/>
      <c r="W29" s="3"/>
      <c r="X29" s="3"/>
      <c r="Y29" s="3"/>
      <c r="Z29" s="3"/>
    </row>
    <row r="30" spans="1:26" ht="15.75" customHeight="1" x14ac:dyDescent="0.25">
      <c r="A30" s="485"/>
      <c r="B30" s="486"/>
      <c r="C30" s="486"/>
      <c r="D30" s="486"/>
      <c r="E30" s="486"/>
      <c r="F30" s="486"/>
      <c r="G30" s="486"/>
      <c r="H30" s="486"/>
      <c r="I30" s="486"/>
      <c r="J30" s="486"/>
      <c r="K30" s="487"/>
      <c r="L30" s="3"/>
      <c r="M30" s="3"/>
      <c r="N30" s="3"/>
      <c r="O30" s="3"/>
      <c r="P30" s="3"/>
      <c r="Q30" s="3"/>
      <c r="R30" s="3"/>
      <c r="S30" s="3"/>
      <c r="T30" s="3"/>
      <c r="U30" s="3"/>
      <c r="V30" s="3"/>
      <c r="W30" s="3"/>
      <c r="X30" s="3"/>
      <c r="Y30" s="3"/>
      <c r="Z30" s="3"/>
    </row>
    <row r="31" spans="1:26" ht="15.75" customHeight="1" x14ac:dyDescent="0.25">
      <c r="A31" s="485"/>
      <c r="B31" s="486"/>
      <c r="C31" s="486"/>
      <c r="D31" s="486"/>
      <c r="E31" s="486"/>
      <c r="F31" s="486"/>
      <c r="G31" s="486"/>
      <c r="H31" s="486"/>
      <c r="I31" s="486"/>
      <c r="J31" s="486"/>
      <c r="K31" s="487"/>
      <c r="L31" s="3"/>
      <c r="M31" s="3"/>
      <c r="N31" s="3"/>
      <c r="O31" s="3"/>
      <c r="P31" s="3"/>
      <c r="Q31" s="3"/>
      <c r="R31" s="3"/>
      <c r="S31" s="3"/>
      <c r="T31" s="3"/>
      <c r="U31" s="3"/>
      <c r="V31" s="3"/>
      <c r="W31" s="3"/>
      <c r="X31" s="3"/>
      <c r="Y31" s="3"/>
      <c r="Z31" s="3"/>
    </row>
    <row r="32" spans="1:26" ht="15.75" customHeight="1" x14ac:dyDescent="0.25">
      <c r="A32" s="485"/>
      <c r="B32" s="486"/>
      <c r="C32" s="486"/>
      <c r="D32" s="486"/>
      <c r="E32" s="486"/>
      <c r="F32" s="486"/>
      <c r="G32" s="486"/>
      <c r="H32" s="486"/>
      <c r="I32" s="486"/>
      <c r="J32" s="486"/>
      <c r="K32" s="487"/>
      <c r="L32" s="3"/>
      <c r="M32" s="3"/>
      <c r="N32" s="3"/>
      <c r="O32" s="3"/>
      <c r="P32" s="3"/>
      <c r="Q32" s="3"/>
      <c r="R32" s="3"/>
      <c r="S32" s="3"/>
      <c r="T32" s="3"/>
      <c r="U32" s="3"/>
      <c r="V32" s="3"/>
      <c r="W32" s="3"/>
      <c r="X32" s="3"/>
      <c r="Y32" s="3"/>
      <c r="Z32" s="3"/>
    </row>
    <row r="33" spans="1:26" ht="15.75" customHeight="1" x14ac:dyDescent="0.25">
      <c r="A33" s="485"/>
      <c r="B33" s="486"/>
      <c r="C33" s="486"/>
      <c r="D33" s="486"/>
      <c r="E33" s="486"/>
      <c r="F33" s="486"/>
      <c r="G33" s="486"/>
      <c r="H33" s="486"/>
      <c r="I33" s="486"/>
      <c r="J33" s="486"/>
      <c r="K33" s="487"/>
      <c r="L33" s="3"/>
      <c r="M33" s="3"/>
      <c r="N33" s="3"/>
      <c r="O33" s="3"/>
      <c r="P33" s="3"/>
      <c r="Q33" s="3"/>
      <c r="R33" s="3"/>
      <c r="S33" s="3"/>
      <c r="T33" s="3"/>
      <c r="U33" s="3"/>
      <c r="V33" s="3"/>
      <c r="W33" s="3"/>
      <c r="X33" s="3"/>
      <c r="Y33" s="3"/>
      <c r="Z33" s="3"/>
    </row>
    <row r="34" spans="1:26" ht="15.75" customHeight="1" x14ac:dyDescent="0.25">
      <c r="A34" s="485"/>
      <c r="B34" s="486"/>
      <c r="C34" s="486"/>
      <c r="D34" s="486"/>
      <c r="E34" s="486"/>
      <c r="F34" s="486"/>
      <c r="G34" s="486"/>
      <c r="H34" s="486"/>
      <c r="I34" s="486"/>
      <c r="J34" s="486"/>
      <c r="K34" s="487"/>
      <c r="L34" s="3"/>
      <c r="M34" s="3"/>
      <c r="N34" s="3"/>
      <c r="O34" s="3"/>
      <c r="P34" s="3"/>
      <c r="Q34" s="3"/>
      <c r="R34" s="3"/>
      <c r="S34" s="3"/>
      <c r="T34" s="3"/>
      <c r="U34" s="3"/>
      <c r="V34" s="3"/>
      <c r="W34" s="3"/>
      <c r="X34" s="3"/>
      <c r="Y34" s="3"/>
      <c r="Z34" s="3"/>
    </row>
    <row r="35" spans="1:26" ht="15.75" customHeight="1" x14ac:dyDescent="0.25">
      <c r="A35" s="485"/>
      <c r="B35" s="486"/>
      <c r="C35" s="486"/>
      <c r="D35" s="486"/>
      <c r="E35" s="486"/>
      <c r="F35" s="486"/>
      <c r="G35" s="486"/>
      <c r="H35" s="486"/>
      <c r="I35" s="486"/>
      <c r="J35" s="486"/>
      <c r="K35" s="487"/>
      <c r="L35" s="3"/>
      <c r="M35" s="3"/>
      <c r="N35" s="3"/>
      <c r="O35" s="3"/>
      <c r="P35" s="3"/>
      <c r="Q35" s="3"/>
      <c r="R35" s="3"/>
      <c r="S35" s="3"/>
      <c r="T35" s="3"/>
      <c r="U35" s="3"/>
      <c r="V35" s="3"/>
      <c r="W35" s="3"/>
      <c r="X35" s="3"/>
      <c r="Y35" s="3"/>
      <c r="Z35" s="3"/>
    </row>
    <row r="36" spans="1:26" ht="15.75" customHeight="1" x14ac:dyDescent="0.25">
      <c r="A36" s="485"/>
      <c r="B36" s="486"/>
      <c r="C36" s="486"/>
      <c r="D36" s="486"/>
      <c r="E36" s="486"/>
      <c r="F36" s="486"/>
      <c r="G36" s="486"/>
      <c r="H36" s="486"/>
      <c r="I36" s="486"/>
      <c r="J36" s="486"/>
      <c r="K36" s="487"/>
      <c r="L36" s="3"/>
      <c r="M36" s="3"/>
      <c r="N36" s="3"/>
      <c r="O36" s="3"/>
      <c r="P36" s="3"/>
      <c r="Q36" s="3"/>
      <c r="R36" s="3"/>
      <c r="S36" s="3"/>
      <c r="T36" s="3"/>
      <c r="U36" s="3"/>
      <c r="V36" s="3"/>
      <c r="W36" s="3"/>
      <c r="X36" s="3"/>
      <c r="Y36" s="3"/>
      <c r="Z36" s="3"/>
    </row>
    <row r="37" spans="1:26" ht="15.75" customHeight="1" x14ac:dyDescent="0.25">
      <c r="A37" s="485"/>
      <c r="B37" s="486"/>
      <c r="C37" s="486"/>
      <c r="D37" s="486"/>
      <c r="E37" s="486"/>
      <c r="F37" s="486"/>
      <c r="G37" s="486"/>
      <c r="H37" s="486"/>
      <c r="I37" s="486"/>
      <c r="J37" s="486"/>
      <c r="K37" s="487"/>
      <c r="L37" s="3"/>
      <c r="M37" s="3"/>
      <c r="N37" s="3"/>
      <c r="O37" s="3"/>
      <c r="P37" s="3"/>
      <c r="Q37" s="3"/>
      <c r="R37" s="3"/>
      <c r="S37" s="3"/>
      <c r="T37" s="3"/>
      <c r="U37" s="3"/>
      <c r="V37" s="3"/>
      <c r="W37" s="3"/>
      <c r="X37" s="3"/>
      <c r="Y37" s="3"/>
      <c r="Z37" s="3"/>
    </row>
    <row r="38" spans="1:26" ht="18" customHeight="1" x14ac:dyDescent="0.25">
      <c r="A38" s="1134" t="s">
        <v>631</v>
      </c>
      <c r="B38" s="675"/>
      <c r="C38" s="675"/>
      <c r="D38" s="675"/>
      <c r="E38" s="675"/>
      <c r="F38" s="676"/>
      <c r="G38" s="1135" t="s">
        <v>632</v>
      </c>
      <c r="H38" s="1136"/>
      <c r="I38" s="1138" t="s">
        <v>633</v>
      </c>
      <c r="J38" s="675"/>
      <c r="K38" s="678"/>
      <c r="L38" s="3"/>
      <c r="M38" s="3"/>
      <c r="N38" s="3"/>
      <c r="O38" s="3"/>
      <c r="P38" s="3"/>
      <c r="Q38" s="3"/>
      <c r="R38" s="3"/>
      <c r="S38" s="3"/>
      <c r="T38" s="3"/>
      <c r="U38" s="3"/>
      <c r="V38" s="3"/>
      <c r="W38" s="3"/>
      <c r="X38" s="3"/>
      <c r="Y38" s="3"/>
      <c r="Z38" s="3"/>
    </row>
    <row r="39" spans="1:26" ht="18" customHeight="1" x14ac:dyDescent="0.25">
      <c r="A39" s="754"/>
      <c r="B39" s="697"/>
      <c r="C39" s="697"/>
      <c r="D39" s="697"/>
      <c r="E39" s="697"/>
      <c r="F39" s="897"/>
      <c r="G39" s="712"/>
      <c r="H39" s="1137"/>
      <c r="I39" s="754"/>
      <c r="J39" s="697"/>
      <c r="K39" s="698"/>
      <c r="L39" s="3"/>
      <c r="M39" s="3"/>
      <c r="N39" s="3"/>
      <c r="O39" s="3"/>
      <c r="P39" s="3"/>
      <c r="Q39" s="3"/>
      <c r="R39" s="3"/>
      <c r="S39" s="3"/>
      <c r="T39" s="3"/>
      <c r="U39" s="3"/>
      <c r="V39" s="3"/>
      <c r="W39" s="3"/>
      <c r="X39" s="3"/>
      <c r="Y39" s="3"/>
      <c r="Z39" s="3"/>
    </row>
    <row r="40" spans="1:26" ht="15.75" customHeight="1" x14ac:dyDescent="0.25">
      <c r="A40" s="1127" t="s">
        <v>490</v>
      </c>
      <c r="B40" s="672"/>
      <c r="C40" s="672"/>
      <c r="D40" s="672"/>
      <c r="E40" s="672"/>
      <c r="F40" s="672"/>
      <c r="G40" s="672"/>
      <c r="H40" s="672"/>
      <c r="I40" s="672"/>
      <c r="J40" s="672"/>
      <c r="K40" s="673"/>
      <c r="L40" s="3"/>
      <c r="M40" s="3"/>
      <c r="N40" s="3"/>
      <c r="O40" s="3"/>
      <c r="P40" s="3"/>
      <c r="Q40" s="3"/>
      <c r="R40" s="3"/>
      <c r="S40" s="3"/>
      <c r="T40" s="3"/>
      <c r="U40" s="3"/>
      <c r="V40" s="3"/>
      <c r="W40" s="3"/>
      <c r="X40" s="3"/>
      <c r="Y40" s="3"/>
      <c r="Z40" s="3"/>
    </row>
    <row r="41" spans="1:26" ht="15.75" customHeight="1" x14ac:dyDescent="0.25">
      <c r="A41" s="1128" t="s">
        <v>576</v>
      </c>
      <c r="B41" s="672"/>
      <c r="C41" s="672"/>
      <c r="D41" s="672"/>
      <c r="E41" s="672"/>
      <c r="F41" s="672"/>
      <c r="G41" s="672"/>
      <c r="H41" s="672"/>
      <c r="I41" s="672"/>
      <c r="J41" s="672"/>
      <c r="K41" s="673"/>
      <c r="L41" s="3"/>
      <c r="M41" s="3"/>
      <c r="N41" s="3"/>
      <c r="O41" s="3"/>
      <c r="P41" s="3"/>
      <c r="Q41" s="3"/>
      <c r="R41" s="3"/>
      <c r="S41" s="3"/>
      <c r="T41" s="3"/>
      <c r="U41" s="3"/>
      <c r="V41" s="3"/>
      <c r="W41" s="3"/>
      <c r="X41" s="3"/>
      <c r="Y41" s="3"/>
      <c r="Z41" s="3"/>
    </row>
    <row r="42" spans="1:26" ht="15.75" customHeight="1" x14ac:dyDescent="0.25">
      <c r="A42" s="394" t="s">
        <v>577</v>
      </c>
      <c r="B42" s="382"/>
      <c r="C42" s="491" t="s">
        <v>578</v>
      </c>
      <c r="D42" s="492" t="str">
        <f>IF(ISBLANK(Information!D13),"",Information!D13)</f>
        <v/>
      </c>
      <c r="E42" s="491" t="s">
        <v>494</v>
      </c>
      <c r="F42" s="147" t="s">
        <v>579</v>
      </c>
      <c r="G42" s="361"/>
      <c r="H42" s="361"/>
      <c r="I42" s="388"/>
      <c r="J42" s="364"/>
      <c r="K42" s="493" t="s">
        <v>494</v>
      </c>
      <c r="L42" s="3"/>
      <c r="M42" s="3"/>
      <c r="N42" s="3"/>
      <c r="O42" s="3"/>
      <c r="P42" s="3"/>
      <c r="Q42" s="3"/>
      <c r="R42" s="3"/>
      <c r="S42" s="3"/>
      <c r="T42" s="3"/>
      <c r="U42" s="3"/>
      <c r="V42" s="3"/>
      <c r="W42" s="3"/>
      <c r="X42" s="3"/>
      <c r="Y42" s="3"/>
      <c r="Z42" s="3"/>
    </row>
    <row r="43" spans="1:26" ht="15.75" customHeight="1" x14ac:dyDescent="0.25">
      <c r="A43" s="374" t="s">
        <v>492</v>
      </c>
      <c r="B43" s="375"/>
      <c r="C43" s="494"/>
      <c r="D43" s="495"/>
      <c r="E43" s="496"/>
      <c r="F43" s="374" t="s">
        <v>580</v>
      </c>
      <c r="G43" s="375"/>
      <c r="H43" s="375"/>
      <c r="I43" s="392"/>
      <c r="J43" s="379"/>
      <c r="K43" s="497"/>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1">
    <mergeCell ref="A40:K40"/>
    <mergeCell ref="A41:K41"/>
    <mergeCell ref="A5:C5"/>
    <mergeCell ref="D5:G5"/>
    <mergeCell ref="H5:J5"/>
    <mergeCell ref="B6:C6"/>
    <mergeCell ref="D6:K6"/>
    <mergeCell ref="A8:K8"/>
    <mergeCell ref="A9:K9"/>
    <mergeCell ref="A10:K10"/>
    <mergeCell ref="A12:K12"/>
    <mergeCell ref="A38:F39"/>
    <mergeCell ref="G38:H39"/>
    <mergeCell ref="I38:K39"/>
    <mergeCell ref="A1:K1"/>
    <mergeCell ref="A2:B2"/>
    <mergeCell ref="C2:G2"/>
    <mergeCell ref="I2:K2"/>
    <mergeCell ref="A3:B3"/>
    <mergeCell ref="C3:G3"/>
    <mergeCell ref="I3:K3"/>
  </mergeCells>
  <printOptions horizontalCentered="1"/>
  <pageMargins left="0.25" right="0.25" top="0.75" bottom="0.75" header="0" footer="0"/>
  <pageSetup orientation="portrait" r:id="rId1"/>
  <headerFooter>
    <oddHeader>&amp;CPrint Notes - Plating</oddHeader>
    <oddFooter>&amp;L 1AF0003 &amp;A&amp;CC00000Printed Copy Uncontrolled.   
&amp;RRev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showGridLines="0" zoomScaleNormal="100" workbookViewId="0">
      <selection activeCell="H42" sqref="H42"/>
    </sheetView>
  </sheetViews>
  <sheetFormatPr defaultColWidth="12.625" defaultRowHeight="15" customHeight="1" x14ac:dyDescent="0.2"/>
  <cols>
    <col min="1" max="1" width="8.25" customWidth="1"/>
    <col min="2" max="10" width="8" customWidth="1"/>
    <col min="11" max="11" width="7.5" customWidth="1"/>
    <col min="12" max="26" width="8" customWidth="1"/>
  </cols>
  <sheetData>
    <row r="1" spans="1:26" x14ac:dyDescent="0.25">
      <c r="A1" s="840" t="s">
        <v>230</v>
      </c>
      <c r="B1" s="660"/>
      <c r="C1" s="660"/>
      <c r="D1" s="660"/>
      <c r="E1" s="660"/>
      <c r="F1" s="660"/>
      <c r="G1" s="660"/>
      <c r="H1" s="660"/>
      <c r="I1" s="660"/>
      <c r="J1" s="660"/>
      <c r="K1" s="660"/>
      <c r="L1" s="661"/>
      <c r="M1" s="3"/>
      <c r="N1" s="3"/>
      <c r="O1" s="3"/>
      <c r="P1" s="3"/>
      <c r="Q1" s="3"/>
      <c r="R1" s="3"/>
      <c r="S1" s="3"/>
      <c r="T1" s="3"/>
      <c r="U1" s="3"/>
      <c r="V1" s="3"/>
      <c r="W1" s="3"/>
      <c r="X1" s="3"/>
      <c r="Y1" s="3"/>
      <c r="Z1" s="3"/>
    </row>
    <row r="2" spans="1:26" ht="20.25" customHeight="1" x14ac:dyDescent="0.25">
      <c r="A2" s="498"/>
      <c r="B2" s="499"/>
      <c r="C2" s="499"/>
      <c r="D2" s="499"/>
      <c r="E2" s="499"/>
      <c r="F2" s="500"/>
      <c r="G2" s="500"/>
      <c r="H2" s="500"/>
      <c r="I2" s="500"/>
      <c r="J2" s="500"/>
      <c r="K2" s="500"/>
      <c r="L2" s="500"/>
      <c r="M2" s="3"/>
      <c r="N2" s="3"/>
      <c r="O2" s="3"/>
      <c r="P2" s="3"/>
      <c r="Q2" s="3"/>
      <c r="R2" s="3"/>
      <c r="S2" s="3"/>
      <c r="T2" s="3"/>
      <c r="U2" s="3"/>
      <c r="V2" s="3"/>
      <c r="W2" s="3"/>
      <c r="X2" s="3"/>
      <c r="Y2" s="3"/>
      <c r="Z2" s="3"/>
    </row>
    <row r="3" spans="1:26" x14ac:dyDescent="0.25">
      <c r="A3" s="1141" t="s">
        <v>583</v>
      </c>
      <c r="B3" s="762"/>
      <c r="C3" s="1142" t="str">
        <f>IF(ISBLANK(Information!D2),"",Information!D2)</f>
        <v/>
      </c>
      <c r="D3" s="664"/>
      <c r="E3" s="667"/>
      <c r="F3" s="1139" t="s">
        <v>679</v>
      </c>
      <c r="G3" s="661"/>
      <c r="H3" s="1143" t="s">
        <v>563</v>
      </c>
      <c r="I3" s="664"/>
      <c r="J3" s="664"/>
      <c r="K3" s="667"/>
      <c r="L3" s="500"/>
      <c r="M3" s="3"/>
      <c r="N3" s="3"/>
      <c r="O3" s="3"/>
      <c r="P3" s="3"/>
      <c r="Q3" s="3"/>
      <c r="R3" s="3"/>
      <c r="S3" s="3"/>
      <c r="T3" s="3"/>
      <c r="U3" s="3"/>
      <c r="V3" s="3"/>
      <c r="W3" s="3"/>
      <c r="X3" s="3"/>
      <c r="Y3" s="3"/>
      <c r="Z3" s="3"/>
    </row>
    <row r="4" spans="1:26" x14ac:dyDescent="0.25">
      <c r="A4" s="1141" t="s">
        <v>680</v>
      </c>
      <c r="B4" s="762"/>
      <c r="C4" s="1144" t="str">
        <f>IF(ISBLANK(Information!D3),"",Information!D3)</f>
        <v/>
      </c>
      <c r="D4" s="669"/>
      <c r="E4" s="680"/>
      <c r="F4" s="1139" t="s">
        <v>681</v>
      </c>
      <c r="G4" s="661"/>
      <c r="H4" s="1140"/>
      <c r="I4" s="669"/>
      <c r="J4" s="669"/>
      <c r="K4" s="680"/>
      <c r="L4" s="500"/>
      <c r="M4" s="3"/>
      <c r="N4" s="3"/>
      <c r="O4" s="3"/>
      <c r="P4" s="3"/>
      <c r="Q4" s="3"/>
      <c r="R4" s="3"/>
      <c r="S4" s="3"/>
      <c r="T4" s="3"/>
      <c r="U4" s="3"/>
      <c r="V4" s="3"/>
      <c r="W4" s="3"/>
      <c r="X4" s="3"/>
      <c r="Y4" s="3"/>
      <c r="Z4" s="3"/>
    </row>
    <row r="5" spans="1:26" x14ac:dyDescent="0.25">
      <c r="A5" s="1141" t="s">
        <v>168</v>
      </c>
      <c r="B5" s="762"/>
      <c r="C5" s="1144" t="str">
        <f>IF(ISBLANK(Information!D19),"",Information!D19)</f>
        <v/>
      </c>
      <c r="D5" s="669"/>
      <c r="E5" s="680"/>
      <c r="F5" s="1139" t="s">
        <v>682</v>
      </c>
      <c r="G5" s="661"/>
      <c r="H5" s="1140"/>
      <c r="I5" s="669"/>
      <c r="J5" s="669"/>
      <c r="K5" s="680"/>
      <c r="L5" s="500"/>
      <c r="M5" s="3"/>
      <c r="N5" s="3"/>
      <c r="O5" s="3"/>
      <c r="P5" s="3"/>
      <c r="Q5" s="3"/>
      <c r="R5" s="3"/>
      <c r="S5" s="3"/>
      <c r="T5" s="3"/>
      <c r="U5" s="3"/>
      <c r="V5" s="3"/>
      <c r="W5" s="3"/>
      <c r="X5" s="3"/>
      <c r="Y5" s="3"/>
      <c r="Z5" s="3"/>
    </row>
    <row r="6" spans="1:26" ht="17.25" customHeight="1" x14ac:dyDescent="0.25">
      <c r="A6" s="1141" t="s">
        <v>683</v>
      </c>
      <c r="B6" s="762"/>
      <c r="C6" s="1145"/>
      <c r="D6" s="669"/>
      <c r="E6" s="680"/>
      <c r="F6" s="1139" t="s">
        <v>684</v>
      </c>
      <c r="G6" s="661"/>
      <c r="H6" s="1140"/>
      <c r="I6" s="669"/>
      <c r="J6" s="669"/>
      <c r="K6" s="680"/>
      <c r="L6" s="500"/>
      <c r="M6" s="3"/>
      <c r="N6" s="3"/>
      <c r="O6" s="3"/>
      <c r="P6" s="3"/>
      <c r="Q6" s="3"/>
      <c r="R6" s="3"/>
      <c r="S6" s="3"/>
      <c r="T6" s="3"/>
      <c r="U6" s="3"/>
      <c r="V6" s="3"/>
      <c r="W6" s="3"/>
      <c r="X6" s="3"/>
      <c r="Y6" s="3"/>
      <c r="Z6" s="3"/>
    </row>
    <row r="7" spans="1:26" x14ac:dyDescent="0.25">
      <c r="A7" s="1148" t="s">
        <v>685</v>
      </c>
      <c r="B7" s="762"/>
      <c r="C7" s="1145"/>
      <c r="D7" s="669"/>
      <c r="E7" s="680"/>
      <c r="F7" s="1139" t="s">
        <v>686</v>
      </c>
      <c r="G7" s="661"/>
      <c r="H7" s="1146" t="s">
        <v>563</v>
      </c>
      <c r="I7" s="682"/>
      <c r="J7" s="682"/>
      <c r="K7" s="683"/>
      <c r="L7" s="500"/>
      <c r="M7" s="3"/>
      <c r="N7" s="3"/>
      <c r="O7" s="3"/>
      <c r="P7" s="3"/>
      <c r="Q7" s="3"/>
      <c r="R7" s="3"/>
      <c r="S7" s="3"/>
      <c r="T7" s="3"/>
      <c r="U7" s="3"/>
      <c r="V7" s="3"/>
      <c r="W7" s="3"/>
      <c r="X7" s="3"/>
      <c r="Y7" s="3"/>
      <c r="Z7" s="3"/>
    </row>
    <row r="8" spans="1:26" ht="15.75" customHeight="1" x14ac:dyDescent="0.25">
      <c r="A8" s="1148" t="s">
        <v>687</v>
      </c>
      <c r="B8" s="762"/>
      <c r="C8" s="1149"/>
      <c r="D8" s="682"/>
      <c r="E8" s="683"/>
      <c r="F8" s="501"/>
      <c r="G8" s="502"/>
      <c r="H8" s="500"/>
      <c r="I8" s="500"/>
      <c r="J8" s="500"/>
      <c r="K8" s="500"/>
      <c r="L8" s="500"/>
      <c r="M8" s="3"/>
      <c r="N8" s="3"/>
      <c r="O8" s="3"/>
      <c r="P8" s="3"/>
      <c r="Q8" s="3"/>
      <c r="R8" s="3"/>
      <c r="S8" s="3"/>
      <c r="T8" s="3"/>
      <c r="U8" s="3"/>
      <c r="V8" s="3"/>
      <c r="W8" s="3"/>
      <c r="X8" s="3"/>
      <c r="Y8" s="3"/>
      <c r="Z8" s="3"/>
    </row>
    <row r="9" spans="1:26" x14ac:dyDescent="0.25">
      <c r="A9" s="498"/>
      <c r="B9" s="500"/>
      <c r="C9" s="500"/>
      <c r="D9" s="503"/>
      <c r="E9" s="501"/>
      <c r="F9" s="501"/>
      <c r="G9" s="502"/>
      <c r="H9" s="500"/>
      <c r="I9" s="500"/>
      <c r="J9" s="500"/>
      <c r="K9" s="500"/>
      <c r="L9" s="500"/>
      <c r="M9" s="3"/>
      <c r="N9" s="3"/>
      <c r="O9" s="3"/>
      <c r="P9" s="3"/>
      <c r="Q9" s="3"/>
      <c r="R9" s="3"/>
      <c r="S9" s="3"/>
      <c r="T9" s="3"/>
      <c r="U9" s="3"/>
      <c r="V9" s="3"/>
      <c r="W9" s="3"/>
      <c r="X9" s="3"/>
      <c r="Y9" s="3"/>
      <c r="Z9" s="3"/>
    </row>
    <row r="10" spans="1:26" ht="12.75" customHeight="1" x14ac:dyDescent="0.25">
      <c r="A10" s="1141" t="s">
        <v>688</v>
      </c>
      <c r="B10" s="661"/>
      <c r="C10" s="504" t="s">
        <v>689</v>
      </c>
      <c r="D10" s="504" t="s">
        <v>690</v>
      </c>
      <c r="E10" s="504" t="s">
        <v>691</v>
      </c>
      <c r="F10" s="504" t="s">
        <v>692</v>
      </c>
      <c r="G10" s="504" t="s">
        <v>693</v>
      </c>
      <c r="H10" s="500"/>
      <c r="I10" s="500"/>
      <c r="J10" s="500"/>
      <c r="K10" s="500"/>
      <c r="L10" s="500"/>
      <c r="M10" s="3"/>
      <c r="N10" s="3"/>
      <c r="O10" s="3"/>
      <c r="P10" s="3"/>
      <c r="Q10" s="3"/>
      <c r="R10" s="3"/>
      <c r="S10" s="3"/>
      <c r="T10" s="3"/>
      <c r="U10" s="3"/>
      <c r="V10" s="3"/>
      <c r="W10" s="3"/>
      <c r="X10" s="3"/>
      <c r="Y10" s="3"/>
      <c r="Z10" s="3"/>
    </row>
    <row r="11" spans="1:26" x14ac:dyDescent="0.25">
      <c r="A11" s="505"/>
      <c r="B11" s="506">
        <v>1</v>
      </c>
      <c r="C11" s="507"/>
      <c r="D11" s="507"/>
      <c r="E11" s="507"/>
      <c r="F11" s="507"/>
      <c r="G11" s="507"/>
      <c r="H11" s="508" t="s">
        <v>694</v>
      </c>
      <c r="I11" s="505"/>
      <c r="J11" s="509"/>
      <c r="K11" s="500"/>
      <c r="L11" s="500"/>
      <c r="M11" s="3"/>
      <c r="N11" s="3"/>
      <c r="O11" s="3"/>
      <c r="P11" s="3"/>
      <c r="Q11" s="3"/>
      <c r="R11" s="3"/>
      <c r="S11" s="3"/>
      <c r="T11" s="3"/>
      <c r="U11" s="3"/>
      <c r="V11" s="3"/>
      <c r="W11" s="3"/>
      <c r="X11" s="3"/>
      <c r="Y11" s="3"/>
      <c r="Z11" s="3"/>
    </row>
    <row r="12" spans="1:26" x14ac:dyDescent="0.25">
      <c r="A12" s="505"/>
      <c r="B12" s="506">
        <v>2</v>
      </c>
      <c r="C12" s="507"/>
      <c r="D12" s="507"/>
      <c r="E12" s="507"/>
      <c r="F12" s="507"/>
      <c r="G12" s="507"/>
      <c r="H12" s="508"/>
      <c r="I12" s="505"/>
      <c r="J12" s="509"/>
      <c r="K12" s="500"/>
      <c r="L12" s="500"/>
      <c r="M12" s="3"/>
      <c r="N12" s="3"/>
      <c r="O12" s="3"/>
      <c r="P12" s="3"/>
      <c r="Q12" s="3"/>
      <c r="R12" s="3"/>
      <c r="S12" s="3"/>
      <c r="T12" s="3"/>
      <c r="U12" s="3"/>
      <c r="V12" s="3"/>
      <c r="W12" s="3"/>
      <c r="X12" s="3"/>
      <c r="Y12" s="3"/>
      <c r="Z12" s="3"/>
    </row>
    <row r="13" spans="1:26" x14ac:dyDescent="0.25">
      <c r="A13" s="505"/>
      <c r="B13" s="506">
        <v>3</v>
      </c>
      <c r="C13" s="507"/>
      <c r="D13" s="507"/>
      <c r="E13" s="507"/>
      <c r="F13" s="507"/>
      <c r="G13" s="507"/>
      <c r="H13" s="1147" t="s">
        <v>695</v>
      </c>
      <c r="I13" s="660"/>
      <c r="J13" s="660"/>
      <c r="K13" s="660"/>
      <c r="L13" s="661"/>
      <c r="M13" s="3"/>
      <c r="N13" s="3"/>
      <c r="O13" s="3"/>
      <c r="P13" s="3"/>
      <c r="Q13" s="3"/>
      <c r="R13" s="3"/>
      <c r="S13" s="3"/>
      <c r="T13" s="3"/>
      <c r="U13" s="3"/>
      <c r="V13" s="3"/>
      <c r="W13" s="3"/>
      <c r="X13" s="3"/>
      <c r="Y13" s="3"/>
      <c r="Z13" s="3"/>
    </row>
    <row r="14" spans="1:26" x14ac:dyDescent="0.25">
      <c r="A14" s="505"/>
      <c r="B14" s="506">
        <v>4</v>
      </c>
      <c r="C14" s="507"/>
      <c r="D14" s="507"/>
      <c r="E14" s="507"/>
      <c r="F14" s="507"/>
      <c r="G14" s="507"/>
      <c r="H14" s="500"/>
      <c r="I14" s="505"/>
      <c r="J14" s="509"/>
      <c r="K14" s="500"/>
      <c r="L14" s="500"/>
      <c r="M14" s="3"/>
      <c r="N14" s="3"/>
      <c r="O14" s="3"/>
      <c r="P14" s="3"/>
      <c r="Q14" s="3"/>
      <c r="R14" s="3"/>
      <c r="S14" s="3"/>
      <c r="T14" s="3"/>
      <c r="U14" s="3"/>
      <c r="V14" s="3"/>
      <c r="W14" s="3"/>
      <c r="X14" s="3"/>
      <c r="Y14" s="3"/>
      <c r="Z14" s="3"/>
    </row>
    <row r="15" spans="1:26" x14ac:dyDescent="0.25">
      <c r="A15" s="505"/>
      <c r="B15" s="506">
        <v>5</v>
      </c>
      <c r="C15" s="507"/>
      <c r="D15" s="507"/>
      <c r="E15" s="507"/>
      <c r="F15" s="507"/>
      <c r="G15" s="507"/>
      <c r="H15" s="505"/>
      <c r="I15" s="505"/>
      <c r="J15" s="509"/>
      <c r="K15" s="500"/>
      <c r="L15" s="500"/>
      <c r="M15" s="3"/>
      <c r="N15" s="3"/>
      <c r="O15" s="3"/>
      <c r="P15" s="3"/>
      <c r="Q15" s="3"/>
      <c r="R15" s="3"/>
      <c r="S15" s="3"/>
      <c r="T15" s="3"/>
      <c r="U15" s="3"/>
      <c r="V15" s="3"/>
      <c r="W15" s="3"/>
      <c r="X15" s="3"/>
      <c r="Y15" s="3"/>
      <c r="Z15" s="3"/>
    </row>
    <row r="16" spans="1:26" x14ac:dyDescent="0.25">
      <c r="A16" s="505"/>
      <c r="B16" s="506">
        <v>6</v>
      </c>
      <c r="C16" s="507"/>
      <c r="D16" s="507"/>
      <c r="E16" s="507"/>
      <c r="F16" s="507"/>
      <c r="G16" s="507"/>
      <c r="H16" s="505"/>
      <c r="I16" s="505"/>
      <c r="J16" s="509"/>
      <c r="K16" s="500"/>
      <c r="L16" s="500"/>
      <c r="M16" s="3"/>
      <c r="N16" s="3"/>
      <c r="O16" s="3"/>
      <c r="P16" s="3"/>
      <c r="Q16" s="3"/>
      <c r="R16" s="3"/>
      <c r="S16" s="3"/>
      <c r="T16" s="3"/>
      <c r="U16" s="3"/>
      <c r="V16" s="3"/>
      <c r="W16" s="3"/>
      <c r="X16" s="3"/>
      <c r="Y16" s="3"/>
      <c r="Z16" s="3"/>
    </row>
    <row r="17" spans="1:26" x14ac:dyDescent="0.25">
      <c r="A17" s="505"/>
      <c r="B17" s="500"/>
      <c r="C17" s="500"/>
      <c r="D17" s="500"/>
      <c r="E17" s="500"/>
      <c r="F17" s="500"/>
      <c r="G17" s="500"/>
      <c r="H17" s="505"/>
      <c r="I17" s="505"/>
      <c r="J17" s="509"/>
      <c r="K17" s="500"/>
      <c r="L17" s="500"/>
      <c r="M17" s="3"/>
      <c r="N17" s="3"/>
      <c r="O17" s="3"/>
      <c r="P17" s="3"/>
      <c r="Q17" s="3"/>
      <c r="R17" s="3"/>
      <c r="S17" s="3"/>
      <c r="T17" s="3"/>
      <c r="U17" s="3"/>
      <c r="V17" s="3"/>
      <c r="W17" s="3"/>
      <c r="X17" s="3"/>
      <c r="Y17" s="3"/>
      <c r="Z17" s="3"/>
    </row>
    <row r="18" spans="1:26" x14ac:dyDescent="0.25">
      <c r="A18" s="510"/>
      <c r="B18" s="511"/>
      <c r="C18" s="511"/>
      <c r="D18" s="511"/>
      <c r="E18" s="511"/>
      <c r="F18" s="511"/>
      <c r="G18" s="511"/>
      <c r="H18" s="512"/>
      <c r="I18" s="512"/>
      <c r="J18" s="513"/>
      <c r="K18" s="511"/>
      <c r="L18" s="511"/>
      <c r="M18" s="3"/>
      <c r="N18" s="3"/>
      <c r="O18" s="3"/>
      <c r="P18" s="3"/>
      <c r="Q18" s="3"/>
      <c r="R18" s="3"/>
      <c r="S18" s="3"/>
      <c r="T18" s="3"/>
      <c r="U18" s="3"/>
      <c r="V18" s="3"/>
      <c r="W18" s="3"/>
      <c r="X18" s="3"/>
      <c r="Y18" s="3"/>
      <c r="Z18" s="3"/>
    </row>
    <row r="19" spans="1:26" x14ac:dyDescent="0.25">
      <c r="A19" s="514"/>
      <c r="B19" s="515"/>
      <c r="C19" s="515"/>
      <c r="D19" s="281"/>
      <c r="E19" s="516"/>
      <c r="F19" s="512"/>
      <c r="G19" s="512"/>
      <c r="H19" s="512"/>
      <c r="I19" s="512"/>
      <c r="J19" s="283"/>
      <c r="K19" s="512"/>
      <c r="L19" s="512"/>
      <c r="M19" s="3"/>
      <c r="N19" s="3"/>
      <c r="O19" s="3"/>
      <c r="P19" s="3"/>
      <c r="Q19" s="3"/>
      <c r="R19" s="3"/>
      <c r="S19" s="3"/>
      <c r="T19" s="3"/>
      <c r="U19" s="3"/>
      <c r="V19" s="3"/>
      <c r="W19" s="3"/>
      <c r="X19" s="3"/>
      <c r="Y19" s="3"/>
      <c r="Z19" s="3"/>
    </row>
    <row r="20" spans="1:26" x14ac:dyDescent="0.25">
      <c r="A20" s="514"/>
      <c r="B20" s="517" t="str">
        <f>A3</f>
        <v>Supplier Name:</v>
      </c>
      <c r="C20" s="283" t="str">
        <f t="shared" ref="C20:C25" si="0">C3</f>
        <v/>
      </c>
      <c r="D20" s="281"/>
      <c r="E20" s="516"/>
      <c r="F20" s="512"/>
      <c r="G20" s="512"/>
      <c r="H20" s="512"/>
      <c r="I20" s="512"/>
      <c r="J20" s="283"/>
      <c r="K20" s="512"/>
      <c r="L20" s="512"/>
      <c r="M20" s="3"/>
      <c r="N20" s="3"/>
      <c r="O20" s="3"/>
      <c r="P20" s="3"/>
      <c r="Q20" s="3"/>
      <c r="R20" s="3"/>
      <c r="S20" s="3"/>
      <c r="T20" s="3"/>
      <c r="U20" s="3"/>
      <c r="V20" s="3"/>
      <c r="W20" s="3"/>
      <c r="X20" s="3"/>
      <c r="Y20" s="3"/>
      <c r="Z20" s="3"/>
    </row>
    <row r="21" spans="1:26" ht="15.75" customHeight="1" x14ac:dyDescent="0.25">
      <c r="A21" s="512"/>
      <c r="B21" s="517" t="s">
        <v>168</v>
      </c>
      <c r="C21" s="283" t="str">
        <f t="shared" si="0"/>
        <v/>
      </c>
      <c r="D21" s="512"/>
      <c r="E21" s="517" t="s">
        <v>679</v>
      </c>
      <c r="F21" s="518"/>
      <c r="G21" s="283" t="str">
        <f t="shared" ref="G21:G25" si="1">H3</f>
        <v xml:space="preserve"> </v>
      </c>
      <c r="H21" s="512"/>
      <c r="I21" s="512"/>
      <c r="J21" s="519"/>
      <c r="K21" s="520"/>
      <c r="L21" s="512"/>
      <c r="M21" s="3"/>
      <c r="N21" s="3"/>
      <c r="O21" s="3"/>
      <c r="P21" s="3"/>
      <c r="Q21" s="3"/>
      <c r="R21" s="3"/>
      <c r="S21" s="3"/>
      <c r="T21" s="3"/>
      <c r="U21" s="3"/>
      <c r="V21" s="3"/>
      <c r="W21" s="3"/>
      <c r="X21" s="3"/>
      <c r="Y21" s="3"/>
      <c r="Z21" s="3"/>
    </row>
    <row r="22" spans="1:26" ht="15.75" customHeight="1" x14ac:dyDescent="0.25">
      <c r="A22" s="512"/>
      <c r="B22" s="517" t="s">
        <v>696</v>
      </c>
      <c r="C22" s="283" t="str">
        <f t="shared" si="0"/>
        <v/>
      </c>
      <c r="D22" s="512"/>
      <c r="E22" s="517" t="s">
        <v>697</v>
      </c>
      <c r="F22" s="512"/>
      <c r="G22" s="521">
        <f t="shared" si="1"/>
        <v>0</v>
      </c>
      <c r="H22" s="512"/>
      <c r="I22" s="512"/>
      <c r="J22" s="522" t="s">
        <v>698</v>
      </c>
      <c r="K22" s="523" t="e">
        <f>MIN($J$75,$J$78)</f>
        <v>#DIV/0!</v>
      </c>
      <c r="L22" s="512"/>
      <c r="M22" s="3"/>
      <c r="N22" s="3"/>
      <c r="O22" s="3"/>
      <c r="P22" s="3"/>
      <c r="Q22" s="3"/>
      <c r="R22" s="3"/>
      <c r="S22" s="3"/>
      <c r="T22" s="3"/>
      <c r="U22" s="3"/>
      <c r="V22" s="3"/>
      <c r="W22" s="3"/>
      <c r="X22" s="3"/>
      <c r="Y22" s="3"/>
      <c r="Z22" s="3"/>
    </row>
    <row r="23" spans="1:26" ht="15.75" customHeight="1" x14ac:dyDescent="0.25">
      <c r="A23" s="512"/>
      <c r="B23" s="517" t="s">
        <v>683</v>
      </c>
      <c r="C23" s="283">
        <f t="shared" si="0"/>
        <v>0</v>
      </c>
      <c r="D23" s="512"/>
      <c r="E23" s="517" t="s">
        <v>699</v>
      </c>
      <c r="F23" s="518"/>
      <c r="G23" s="521">
        <f t="shared" si="1"/>
        <v>0</v>
      </c>
      <c r="H23" s="283"/>
      <c r="I23" s="512"/>
      <c r="J23" s="524"/>
      <c r="K23" s="525"/>
      <c r="L23" s="512"/>
      <c r="M23" s="3"/>
      <c r="N23" s="3"/>
      <c r="O23" s="3"/>
      <c r="P23" s="3"/>
      <c r="Q23" s="3"/>
      <c r="R23" s="3"/>
      <c r="S23" s="3"/>
      <c r="T23" s="3"/>
      <c r="U23" s="3"/>
      <c r="V23" s="3"/>
      <c r="W23" s="3"/>
      <c r="X23" s="3"/>
      <c r="Y23" s="3"/>
      <c r="Z23" s="3"/>
    </row>
    <row r="24" spans="1:26" ht="15.75" customHeight="1" x14ac:dyDescent="0.25">
      <c r="A24" s="512"/>
      <c r="B24" s="517" t="s">
        <v>700</v>
      </c>
      <c r="C24" s="283">
        <f t="shared" si="0"/>
        <v>0</v>
      </c>
      <c r="D24" s="512"/>
      <c r="E24" s="517" t="s">
        <v>684</v>
      </c>
      <c r="F24" s="518"/>
      <c r="G24" s="521">
        <f t="shared" si="1"/>
        <v>0</v>
      </c>
      <c r="H24" s="283"/>
      <c r="I24" s="512"/>
      <c r="J24" s="519"/>
      <c r="K24" s="520"/>
      <c r="L24" s="512"/>
      <c r="M24" s="3"/>
      <c r="N24" s="3"/>
      <c r="O24" s="3"/>
      <c r="P24" s="3"/>
      <c r="Q24" s="3"/>
      <c r="R24" s="3"/>
      <c r="S24" s="3"/>
      <c r="T24" s="3"/>
      <c r="U24" s="3"/>
      <c r="V24" s="3"/>
      <c r="W24" s="3"/>
      <c r="X24" s="3"/>
      <c r="Y24" s="3"/>
      <c r="Z24" s="3"/>
    </row>
    <row r="25" spans="1:26" ht="15.75" customHeight="1" x14ac:dyDescent="0.25">
      <c r="A25" s="512"/>
      <c r="B25" s="517" t="s">
        <v>701</v>
      </c>
      <c r="C25" s="283">
        <f t="shared" si="0"/>
        <v>0</v>
      </c>
      <c r="D25" s="512"/>
      <c r="E25" s="517" t="s">
        <v>686</v>
      </c>
      <c r="F25" s="512"/>
      <c r="G25" s="521" t="str">
        <f t="shared" si="1"/>
        <v xml:space="preserve"> </v>
      </c>
      <c r="H25" s="512"/>
      <c r="I25" s="512"/>
      <c r="J25" s="522" t="s">
        <v>702</v>
      </c>
      <c r="K25" s="523" t="e">
        <f ca="1">MIN($K$75,$K$78)</f>
        <v>#NAME?</v>
      </c>
      <c r="L25" s="512"/>
      <c r="M25" s="3"/>
      <c r="N25" s="3"/>
      <c r="O25" s="3"/>
      <c r="P25" s="3"/>
      <c r="Q25" s="3"/>
      <c r="R25" s="3"/>
      <c r="S25" s="3"/>
      <c r="T25" s="3"/>
      <c r="U25" s="3"/>
      <c r="V25" s="3"/>
      <c r="W25" s="3"/>
      <c r="X25" s="3"/>
      <c r="Y25" s="3"/>
      <c r="Z25" s="3"/>
    </row>
    <row r="26" spans="1:26" ht="15.75" customHeight="1" x14ac:dyDescent="0.25">
      <c r="A26" s="512"/>
      <c r="B26" s="517"/>
      <c r="C26" s="516"/>
      <c r="D26" s="283"/>
      <c r="E26" s="517"/>
      <c r="F26" s="512"/>
      <c r="G26" s="521"/>
      <c r="H26" s="512"/>
      <c r="I26" s="512"/>
      <c r="J26" s="524"/>
      <c r="K26" s="525"/>
      <c r="L26" s="512"/>
      <c r="M26" s="3"/>
      <c r="N26" s="3"/>
      <c r="O26" s="3"/>
      <c r="P26" s="3"/>
      <c r="Q26" s="3"/>
      <c r="R26" s="3"/>
      <c r="S26" s="3"/>
      <c r="T26" s="3"/>
      <c r="U26" s="3"/>
      <c r="V26" s="3"/>
      <c r="W26" s="3"/>
      <c r="X26" s="3"/>
      <c r="Y26" s="3"/>
      <c r="Z26" s="3"/>
    </row>
    <row r="27" spans="1:26" ht="15.75" customHeight="1" x14ac:dyDescent="0.25">
      <c r="A27" s="512"/>
      <c r="B27" s="526"/>
      <c r="C27" s="526"/>
      <c r="D27" s="527"/>
      <c r="E27" s="512"/>
      <c r="F27" s="512"/>
      <c r="G27" s="512"/>
      <c r="H27" s="512"/>
      <c r="I27" s="512"/>
      <c r="J27" s="512"/>
      <c r="K27" s="512"/>
      <c r="L27" s="512"/>
      <c r="M27" s="3"/>
      <c r="N27" s="3"/>
      <c r="O27" s="3"/>
      <c r="P27" s="3"/>
      <c r="Q27" s="3"/>
      <c r="R27" s="3"/>
      <c r="S27" s="3"/>
      <c r="T27" s="3"/>
      <c r="U27" s="3"/>
      <c r="V27" s="3"/>
      <c r="W27" s="3"/>
      <c r="X27" s="3"/>
      <c r="Y27" s="3"/>
      <c r="Z27" s="3"/>
    </row>
    <row r="28" spans="1:26" ht="15.75" customHeight="1" x14ac:dyDescent="0.25">
      <c r="A28" s="512"/>
      <c r="B28" s="528" t="s">
        <v>703</v>
      </c>
      <c r="C28" s="529">
        <v>1</v>
      </c>
      <c r="D28" s="529">
        <v>2</v>
      </c>
      <c r="E28" s="529">
        <v>3</v>
      </c>
      <c r="F28" s="529">
        <v>4</v>
      </c>
      <c r="G28" s="529">
        <v>5</v>
      </c>
      <c r="H28" s="529" t="s">
        <v>704</v>
      </c>
      <c r="I28" s="529" t="s">
        <v>705</v>
      </c>
      <c r="J28" s="512"/>
      <c r="K28" s="512"/>
      <c r="L28" s="512"/>
      <c r="M28" s="3"/>
      <c r="N28" s="3"/>
      <c r="O28" s="3"/>
      <c r="P28" s="3"/>
      <c r="Q28" s="3"/>
      <c r="R28" s="3"/>
      <c r="S28" s="3"/>
      <c r="T28" s="3"/>
      <c r="U28" s="3"/>
      <c r="V28" s="3"/>
      <c r="W28" s="3"/>
      <c r="X28" s="3"/>
      <c r="Y28" s="3"/>
      <c r="Z28" s="3"/>
    </row>
    <row r="29" spans="1:26" ht="15.75" customHeight="1" x14ac:dyDescent="0.25">
      <c r="A29" s="512"/>
      <c r="B29" s="530">
        <v>1</v>
      </c>
      <c r="C29" s="531">
        <f t="shared" ref="C29:G29" si="2">C11</f>
        <v>0</v>
      </c>
      <c r="D29" s="531">
        <f t="shared" si="2"/>
        <v>0</v>
      </c>
      <c r="E29" s="531">
        <f t="shared" si="2"/>
        <v>0</v>
      </c>
      <c r="F29" s="531">
        <f t="shared" si="2"/>
        <v>0</v>
      </c>
      <c r="G29" s="531">
        <f t="shared" si="2"/>
        <v>0</v>
      </c>
      <c r="H29" s="531">
        <f t="shared" ref="H29:H34" si="3">AVERAGE(C29:G29)</f>
        <v>0</v>
      </c>
      <c r="I29" s="531">
        <f t="shared" ref="I29:I34" si="4">MAX(C29:G29)-MIN(C29:G29)</f>
        <v>0</v>
      </c>
      <c r="J29" s="512"/>
      <c r="K29" s="512"/>
      <c r="L29" s="512"/>
      <c r="M29" s="3"/>
      <c r="N29" s="3"/>
      <c r="O29" s="3"/>
      <c r="P29" s="3"/>
      <c r="Q29" s="3"/>
      <c r="R29" s="3"/>
      <c r="S29" s="3"/>
      <c r="T29" s="3"/>
      <c r="U29" s="3"/>
      <c r="V29" s="3"/>
      <c r="W29" s="3"/>
      <c r="X29" s="3"/>
      <c r="Y29" s="3"/>
      <c r="Z29" s="3"/>
    </row>
    <row r="30" spans="1:26" ht="15.75" customHeight="1" x14ac:dyDescent="0.25">
      <c r="A30" s="512"/>
      <c r="B30" s="530">
        <v>2</v>
      </c>
      <c r="C30" s="531">
        <f t="shared" ref="C30:G30" si="5">C12</f>
        <v>0</v>
      </c>
      <c r="D30" s="531">
        <f t="shared" si="5"/>
        <v>0</v>
      </c>
      <c r="E30" s="531">
        <f t="shared" si="5"/>
        <v>0</v>
      </c>
      <c r="F30" s="531">
        <f t="shared" si="5"/>
        <v>0</v>
      </c>
      <c r="G30" s="531">
        <f t="shared" si="5"/>
        <v>0</v>
      </c>
      <c r="H30" s="531">
        <f t="shared" si="3"/>
        <v>0</v>
      </c>
      <c r="I30" s="531">
        <f t="shared" si="4"/>
        <v>0</v>
      </c>
      <c r="J30" s="512"/>
      <c r="K30" s="512"/>
      <c r="L30" s="512"/>
      <c r="M30" s="3"/>
      <c r="N30" s="3"/>
      <c r="O30" s="3"/>
      <c r="P30" s="3"/>
      <c r="Q30" s="3"/>
      <c r="R30" s="3"/>
      <c r="S30" s="3"/>
      <c r="T30" s="3"/>
      <c r="U30" s="3"/>
      <c r="V30" s="3"/>
      <c r="W30" s="3"/>
      <c r="X30" s="3"/>
      <c r="Y30" s="3"/>
      <c r="Z30" s="3"/>
    </row>
    <row r="31" spans="1:26" ht="15.75" customHeight="1" x14ac:dyDescent="0.25">
      <c r="A31" s="512"/>
      <c r="B31" s="530">
        <v>3</v>
      </c>
      <c r="C31" s="531">
        <f t="shared" ref="C31:G31" si="6">C13</f>
        <v>0</v>
      </c>
      <c r="D31" s="531">
        <f t="shared" si="6"/>
        <v>0</v>
      </c>
      <c r="E31" s="531">
        <f t="shared" si="6"/>
        <v>0</v>
      </c>
      <c r="F31" s="531">
        <f t="shared" si="6"/>
        <v>0</v>
      </c>
      <c r="G31" s="531">
        <f t="shared" si="6"/>
        <v>0</v>
      </c>
      <c r="H31" s="531">
        <f t="shared" si="3"/>
        <v>0</v>
      </c>
      <c r="I31" s="531">
        <f t="shared" si="4"/>
        <v>0</v>
      </c>
      <c r="J31" s="512"/>
      <c r="K31" s="512"/>
      <c r="L31" s="512"/>
      <c r="M31" s="3"/>
      <c r="N31" s="3"/>
      <c r="O31" s="3"/>
      <c r="P31" s="3"/>
      <c r="Q31" s="3"/>
      <c r="R31" s="3"/>
      <c r="S31" s="3"/>
      <c r="T31" s="3"/>
      <c r="U31" s="3"/>
      <c r="V31" s="3"/>
      <c r="W31" s="3"/>
      <c r="X31" s="3"/>
      <c r="Y31" s="3"/>
      <c r="Z31" s="3"/>
    </row>
    <row r="32" spans="1:26" ht="15.75" customHeight="1" x14ac:dyDescent="0.25">
      <c r="A32" s="512"/>
      <c r="B32" s="530">
        <v>4</v>
      </c>
      <c r="C32" s="531">
        <f t="shared" ref="C32:G32" si="7">C14</f>
        <v>0</v>
      </c>
      <c r="D32" s="531">
        <f t="shared" si="7"/>
        <v>0</v>
      </c>
      <c r="E32" s="531">
        <f t="shared" si="7"/>
        <v>0</v>
      </c>
      <c r="F32" s="531">
        <f t="shared" si="7"/>
        <v>0</v>
      </c>
      <c r="G32" s="531">
        <f t="shared" si="7"/>
        <v>0</v>
      </c>
      <c r="H32" s="531">
        <f t="shared" si="3"/>
        <v>0</v>
      </c>
      <c r="I32" s="531">
        <f t="shared" si="4"/>
        <v>0</v>
      </c>
      <c r="J32" s="512"/>
      <c r="K32" s="512"/>
      <c r="L32" s="512"/>
      <c r="M32" s="3"/>
      <c r="N32" s="3"/>
      <c r="O32" s="3"/>
      <c r="P32" s="3"/>
      <c r="Q32" s="3"/>
      <c r="R32" s="3"/>
      <c r="S32" s="3"/>
      <c r="T32" s="3"/>
      <c r="U32" s="3"/>
      <c r="V32" s="3"/>
      <c r="W32" s="3"/>
      <c r="X32" s="3"/>
      <c r="Y32" s="3"/>
      <c r="Z32" s="3"/>
    </row>
    <row r="33" spans="1:26" ht="15.75" customHeight="1" x14ac:dyDescent="0.25">
      <c r="A33" s="512"/>
      <c r="B33" s="530">
        <v>5</v>
      </c>
      <c r="C33" s="531">
        <f t="shared" ref="C33:G33" si="8">C15</f>
        <v>0</v>
      </c>
      <c r="D33" s="531">
        <f t="shared" si="8"/>
        <v>0</v>
      </c>
      <c r="E33" s="531">
        <f t="shared" si="8"/>
        <v>0</v>
      </c>
      <c r="F33" s="531">
        <f t="shared" si="8"/>
        <v>0</v>
      </c>
      <c r="G33" s="531">
        <f t="shared" si="8"/>
        <v>0</v>
      </c>
      <c r="H33" s="531">
        <f t="shared" si="3"/>
        <v>0</v>
      </c>
      <c r="I33" s="531">
        <f t="shared" si="4"/>
        <v>0</v>
      </c>
      <c r="J33" s="512"/>
      <c r="K33" s="512"/>
      <c r="L33" s="512"/>
      <c r="M33" s="3"/>
      <c r="N33" s="3"/>
      <c r="O33" s="3"/>
      <c r="P33" s="3"/>
      <c r="Q33" s="3"/>
      <c r="R33" s="3"/>
      <c r="S33" s="3"/>
      <c r="T33" s="3"/>
      <c r="U33" s="3"/>
      <c r="V33" s="3"/>
      <c r="W33" s="3"/>
      <c r="X33" s="3"/>
      <c r="Y33" s="3"/>
      <c r="Z33" s="3"/>
    </row>
    <row r="34" spans="1:26" ht="15.75" customHeight="1" x14ac:dyDescent="0.25">
      <c r="A34" s="512"/>
      <c r="B34" s="532">
        <v>6</v>
      </c>
      <c r="C34" s="533">
        <f t="shared" ref="C34:G34" si="9">C16</f>
        <v>0</v>
      </c>
      <c r="D34" s="533">
        <f t="shared" si="9"/>
        <v>0</v>
      </c>
      <c r="E34" s="533">
        <f t="shared" si="9"/>
        <v>0</v>
      </c>
      <c r="F34" s="533">
        <f t="shared" si="9"/>
        <v>0</v>
      </c>
      <c r="G34" s="533">
        <f t="shared" si="9"/>
        <v>0</v>
      </c>
      <c r="H34" s="531">
        <f t="shared" si="3"/>
        <v>0</v>
      </c>
      <c r="I34" s="531">
        <f t="shared" si="4"/>
        <v>0</v>
      </c>
      <c r="J34" s="512"/>
      <c r="K34" s="512"/>
      <c r="L34" s="531"/>
      <c r="M34" s="3"/>
      <c r="N34" s="3"/>
      <c r="O34" s="3"/>
      <c r="P34" s="3"/>
      <c r="Q34" s="3"/>
      <c r="R34" s="3"/>
      <c r="S34" s="3"/>
      <c r="T34" s="3"/>
      <c r="U34" s="3"/>
      <c r="V34" s="3"/>
      <c r="W34" s="3"/>
      <c r="X34" s="3"/>
      <c r="Y34" s="3"/>
      <c r="Z34" s="3"/>
    </row>
    <row r="35" spans="1:26" ht="15.75" customHeight="1" x14ac:dyDescent="0.25">
      <c r="A35" s="512"/>
      <c r="B35" s="534"/>
      <c r="C35" s="535"/>
      <c r="D35" s="531"/>
      <c r="E35" s="531"/>
      <c r="F35" s="531"/>
      <c r="G35" s="531"/>
      <c r="H35" s="536"/>
      <c r="I35" s="537"/>
      <c r="J35" s="512"/>
      <c r="K35" s="512"/>
      <c r="L35" s="531"/>
      <c r="M35" s="3"/>
      <c r="N35" s="3"/>
      <c r="O35" s="3"/>
      <c r="P35" s="3"/>
      <c r="Q35" s="3"/>
      <c r="R35" s="3"/>
      <c r="S35" s="3"/>
      <c r="T35" s="3"/>
      <c r="U35" s="3"/>
      <c r="V35" s="3"/>
      <c r="W35" s="3"/>
      <c r="X35" s="3"/>
      <c r="Y35" s="3"/>
      <c r="Z35" s="3"/>
    </row>
    <row r="36" spans="1:26" ht="3" customHeight="1" x14ac:dyDescent="0.25">
      <c r="A36" s="512"/>
      <c r="B36" s="538"/>
      <c r="C36" s="539"/>
      <c r="D36" s="512"/>
      <c r="E36" s="512"/>
      <c r="F36" s="531"/>
      <c r="G36" s="512"/>
      <c r="H36" s="512"/>
      <c r="I36" s="540"/>
      <c r="J36" s="541"/>
      <c r="K36" s="512"/>
      <c r="L36" s="512"/>
      <c r="M36" s="3"/>
      <c r="N36" s="3"/>
      <c r="O36" s="3"/>
      <c r="P36" s="3"/>
      <c r="Q36" s="3"/>
      <c r="R36" s="3"/>
      <c r="S36" s="3"/>
      <c r="T36" s="3"/>
      <c r="U36" s="3"/>
      <c r="V36" s="3"/>
      <c r="W36" s="3"/>
      <c r="X36" s="3"/>
      <c r="Y36" s="3"/>
      <c r="Z36" s="3"/>
    </row>
    <row r="37" spans="1:26" ht="15.75" customHeight="1" x14ac:dyDescent="0.25">
      <c r="A37" s="512"/>
      <c r="B37" s="542" t="s">
        <v>706</v>
      </c>
      <c r="C37" s="543"/>
      <c r="D37" s="512"/>
      <c r="E37" s="512"/>
      <c r="F37" s="512"/>
      <c r="G37" s="512"/>
      <c r="H37" s="512"/>
      <c r="I37" s="544" t="s">
        <v>707</v>
      </c>
      <c r="J37" s="545">
        <f>AVERAGE($C$29:$G$34)</f>
        <v>0</v>
      </c>
      <c r="K37" s="512"/>
      <c r="L37" s="512"/>
      <c r="M37" s="3"/>
      <c r="N37" s="3"/>
      <c r="O37" s="3"/>
      <c r="P37" s="3"/>
      <c r="Q37" s="3"/>
      <c r="R37" s="3"/>
      <c r="S37" s="3"/>
      <c r="T37" s="3"/>
      <c r="U37" s="3"/>
      <c r="V37" s="3"/>
      <c r="W37" s="3"/>
      <c r="X37" s="3"/>
      <c r="Y37" s="3"/>
      <c r="Z37" s="3"/>
    </row>
    <row r="38" spans="1:26" ht="15.75" customHeight="1" x14ac:dyDescent="0.25">
      <c r="A38" s="512"/>
      <c r="B38" s="546" t="s">
        <v>708</v>
      </c>
      <c r="C38" s="547">
        <f>J$37+(0.73*J$39)</f>
        <v>0</v>
      </c>
      <c r="D38" s="512"/>
      <c r="E38" s="1156" t="s">
        <v>364</v>
      </c>
      <c r="F38" s="660"/>
      <c r="G38" s="661"/>
      <c r="H38" s="512"/>
      <c r="I38" s="544" t="s">
        <v>709</v>
      </c>
      <c r="J38" s="545">
        <f>J39/I87</f>
        <v>0</v>
      </c>
      <c r="K38" s="512"/>
      <c r="L38" s="512"/>
      <c r="M38" s="3"/>
      <c r="N38" s="3"/>
      <c r="O38" s="3"/>
      <c r="P38" s="3"/>
      <c r="Q38" s="3"/>
      <c r="R38" s="3"/>
      <c r="S38" s="3"/>
      <c r="T38" s="3"/>
      <c r="U38" s="3"/>
      <c r="V38" s="3"/>
      <c r="W38" s="3"/>
      <c r="X38" s="3"/>
      <c r="Y38" s="3"/>
      <c r="Z38" s="3"/>
    </row>
    <row r="39" spans="1:26" ht="15.75" customHeight="1" x14ac:dyDescent="0.25">
      <c r="A39" s="512"/>
      <c r="B39" s="546" t="s">
        <v>710</v>
      </c>
      <c r="C39" s="547">
        <f>J$37-(0.73*J$39)</f>
        <v>0</v>
      </c>
      <c r="D39" s="512"/>
      <c r="E39" s="512"/>
      <c r="F39" s="486" t="e">
        <f>IF(K22&lt;=1.33,"CPK Value is Unacceptable:","")</f>
        <v>#DIV/0!</v>
      </c>
      <c r="G39" s="516"/>
      <c r="H39" s="512"/>
      <c r="I39" s="544" t="s">
        <v>711</v>
      </c>
      <c r="J39" s="545">
        <f>SUM($I$29:$I$34)/6</f>
        <v>0</v>
      </c>
      <c r="K39" s="512"/>
      <c r="L39" s="512"/>
      <c r="M39" s="3"/>
      <c r="N39" s="3"/>
      <c r="O39" s="3"/>
      <c r="P39" s="3"/>
      <c r="Q39" s="3"/>
      <c r="R39" s="3"/>
      <c r="S39" s="3"/>
      <c r="T39" s="3"/>
      <c r="U39" s="3"/>
      <c r="V39" s="3"/>
      <c r="W39" s="3"/>
      <c r="X39" s="3"/>
      <c r="Y39" s="3"/>
      <c r="Z39" s="3"/>
    </row>
    <row r="40" spans="1:26" ht="15.75" customHeight="1" x14ac:dyDescent="0.25">
      <c r="A40" s="512"/>
      <c r="B40" s="548"/>
      <c r="C40" s="549"/>
      <c r="D40" s="512"/>
      <c r="E40" s="486"/>
      <c r="F40" s="516" t="e">
        <f ca="1">IF(K25&lt;=1.33,"PPK Value is Unacceptable:","")</f>
        <v>#NAME?</v>
      </c>
      <c r="G40" s="531"/>
      <c r="H40" s="512"/>
      <c r="I40" s="550"/>
      <c r="J40" s="551"/>
      <c r="K40" s="512"/>
      <c r="L40" s="512"/>
      <c r="M40" s="3"/>
      <c r="N40" s="3"/>
      <c r="O40" s="3"/>
      <c r="P40" s="3"/>
      <c r="Q40" s="3"/>
      <c r="R40" s="3"/>
      <c r="S40" s="3"/>
      <c r="T40" s="3"/>
      <c r="U40" s="3"/>
      <c r="V40" s="3"/>
      <c r="W40" s="3"/>
      <c r="X40" s="3"/>
      <c r="Y40" s="3"/>
      <c r="Z40" s="3"/>
    </row>
    <row r="41" spans="1:26" ht="15.75" customHeight="1" x14ac:dyDescent="0.25">
      <c r="A41" s="512"/>
      <c r="B41" s="552"/>
      <c r="C41" s="553"/>
      <c r="D41" s="512"/>
      <c r="E41" s="512"/>
      <c r="F41" s="486" t="str">
        <f>IF(I92&gt;=1.33,"R-Bar Subgroups Out of Control:","")</f>
        <v/>
      </c>
      <c r="G41" s="516"/>
      <c r="H41" s="512"/>
      <c r="I41" s="546"/>
      <c r="J41" s="554"/>
      <c r="K41" s="512"/>
      <c r="L41" s="512"/>
      <c r="M41" s="3"/>
      <c r="N41" s="3"/>
      <c r="O41" s="3"/>
      <c r="P41" s="3"/>
      <c r="Q41" s="3"/>
      <c r="R41" s="3"/>
      <c r="S41" s="3"/>
      <c r="T41" s="3"/>
      <c r="U41" s="3"/>
      <c r="V41" s="3"/>
      <c r="W41" s="3"/>
      <c r="X41" s="3"/>
      <c r="Y41" s="3"/>
      <c r="Z41" s="3"/>
    </row>
    <row r="42" spans="1:26" ht="15.75" customHeight="1" x14ac:dyDescent="0.25">
      <c r="A42" s="512"/>
      <c r="B42" s="542" t="s">
        <v>712</v>
      </c>
      <c r="C42" s="555"/>
      <c r="D42" s="512"/>
      <c r="E42" s="3"/>
      <c r="F42" s="3" t="str">
        <f>IF(E92&gt;=1,"X-Bar Subgroups Out of Control:","")</f>
        <v/>
      </c>
      <c r="G42" s="3"/>
      <c r="H42" s="512"/>
      <c r="I42" s="544" t="s">
        <v>713</v>
      </c>
      <c r="J42" s="556">
        <f>C6+C7</f>
        <v>0</v>
      </c>
      <c r="K42" s="512"/>
      <c r="L42" s="512"/>
      <c r="M42" s="3"/>
      <c r="N42" s="3"/>
      <c r="O42" s="3"/>
      <c r="P42" s="3"/>
      <c r="Q42" s="3"/>
      <c r="R42" s="3"/>
      <c r="S42" s="3"/>
      <c r="T42" s="3"/>
      <c r="U42" s="3"/>
      <c r="V42" s="3"/>
      <c r="W42" s="3"/>
      <c r="X42" s="3"/>
      <c r="Y42" s="3"/>
      <c r="Z42" s="3"/>
    </row>
    <row r="43" spans="1:26" ht="15.75" customHeight="1" x14ac:dyDescent="0.25">
      <c r="A43" s="512"/>
      <c r="B43" s="546" t="s">
        <v>708</v>
      </c>
      <c r="C43" s="547">
        <f>J39*2.28</f>
        <v>0</v>
      </c>
      <c r="D43" s="512"/>
      <c r="E43" s="1156" t="s">
        <v>364</v>
      </c>
      <c r="F43" s="660"/>
      <c r="G43" s="661"/>
      <c r="H43" s="512"/>
      <c r="I43" s="544" t="s">
        <v>714</v>
      </c>
      <c r="J43" s="556">
        <f>C6-C8</f>
        <v>0</v>
      </c>
      <c r="K43" s="512"/>
      <c r="L43" s="512"/>
      <c r="M43" s="3"/>
      <c r="N43" s="3"/>
      <c r="O43" s="3"/>
      <c r="P43" s="3"/>
      <c r="Q43" s="3"/>
      <c r="R43" s="3"/>
      <c r="S43" s="3"/>
      <c r="T43" s="3"/>
      <c r="U43" s="3"/>
      <c r="V43" s="3"/>
      <c r="W43" s="3"/>
      <c r="X43" s="3"/>
      <c r="Y43" s="3"/>
      <c r="Z43" s="3"/>
    </row>
    <row r="44" spans="1:26" ht="15.75" customHeight="1" x14ac:dyDescent="0.25">
      <c r="A44" s="512"/>
      <c r="B44" s="546" t="s">
        <v>710</v>
      </c>
      <c r="C44" s="547">
        <v>0</v>
      </c>
      <c r="D44" s="512"/>
      <c r="E44" s="512"/>
      <c r="F44" s="531"/>
      <c r="G44" s="531"/>
      <c r="H44" s="512"/>
      <c r="I44" s="546"/>
      <c r="J44" s="543"/>
      <c r="K44" s="512"/>
      <c r="L44" s="512"/>
      <c r="M44" s="3"/>
      <c r="N44" s="3"/>
      <c r="O44" s="3"/>
      <c r="P44" s="3"/>
      <c r="Q44" s="3"/>
      <c r="R44" s="3"/>
      <c r="S44" s="3"/>
      <c r="T44" s="3"/>
      <c r="U44" s="3"/>
      <c r="V44" s="3"/>
      <c r="W44" s="3"/>
      <c r="X44" s="3"/>
      <c r="Y44" s="3"/>
      <c r="Z44" s="3"/>
    </row>
    <row r="45" spans="1:26" ht="3" customHeight="1" x14ac:dyDescent="0.25">
      <c r="A45" s="512"/>
      <c r="B45" s="557"/>
      <c r="C45" s="558"/>
      <c r="D45" s="512"/>
      <c r="E45" s="512"/>
      <c r="F45" s="512"/>
      <c r="G45" s="531"/>
      <c r="H45" s="512"/>
      <c r="I45" s="559"/>
      <c r="J45" s="560"/>
      <c r="K45" s="512"/>
      <c r="L45" s="512"/>
      <c r="M45" s="3"/>
      <c r="N45" s="3"/>
      <c r="O45" s="3"/>
      <c r="P45" s="3"/>
      <c r="Q45" s="3"/>
      <c r="R45" s="3"/>
      <c r="S45" s="3"/>
      <c r="T45" s="3"/>
      <c r="U45" s="3"/>
      <c r="V45" s="3"/>
      <c r="W45" s="3"/>
      <c r="X45" s="3"/>
      <c r="Y45" s="3"/>
      <c r="Z45" s="3"/>
    </row>
    <row r="46" spans="1:26" ht="15.75" customHeight="1" x14ac:dyDescent="0.25">
      <c r="A46" s="512"/>
      <c r="B46" s="516"/>
      <c r="C46" s="561"/>
      <c r="D46" s="512"/>
      <c r="E46" s="512"/>
      <c r="F46" s="512"/>
      <c r="G46" s="531"/>
      <c r="H46" s="512"/>
      <c r="I46" s="527"/>
      <c r="J46" s="562"/>
      <c r="K46" s="512"/>
      <c r="L46" s="512"/>
      <c r="M46" s="3"/>
      <c r="N46" s="3"/>
      <c r="O46" s="3"/>
      <c r="P46" s="3"/>
      <c r="Q46" s="3"/>
      <c r="R46" s="3"/>
      <c r="S46" s="3"/>
      <c r="T46" s="3"/>
      <c r="U46" s="3"/>
      <c r="V46" s="3"/>
      <c r="W46" s="3"/>
      <c r="X46" s="3"/>
      <c r="Y46" s="3"/>
      <c r="Z46" s="3"/>
    </row>
    <row r="47" spans="1:26" ht="15.75" customHeight="1" x14ac:dyDescent="0.25">
      <c r="A47" s="512"/>
      <c r="B47" s="516"/>
      <c r="C47" s="561"/>
      <c r="D47" s="512"/>
      <c r="E47" s="512"/>
      <c r="F47" s="512"/>
      <c r="G47" s="531"/>
      <c r="H47" s="512"/>
      <c r="I47" s="527"/>
      <c r="J47" s="562"/>
      <c r="K47" s="512"/>
      <c r="L47" s="512"/>
      <c r="M47" s="3"/>
      <c r="N47" s="3"/>
      <c r="O47" s="3"/>
      <c r="P47" s="3"/>
      <c r="Q47" s="3"/>
      <c r="R47" s="3"/>
      <c r="S47" s="3"/>
      <c r="T47" s="3"/>
      <c r="U47" s="3"/>
      <c r="V47" s="3"/>
      <c r="W47" s="3"/>
      <c r="X47" s="3"/>
      <c r="Y47" s="3"/>
      <c r="Z47" s="3"/>
    </row>
    <row r="48" spans="1:26" ht="15.75" customHeight="1" x14ac:dyDescent="0.25">
      <c r="A48" s="512"/>
      <c r="B48" s="516"/>
      <c r="C48" s="561"/>
      <c r="D48" s="512"/>
      <c r="E48" s="512"/>
      <c r="F48" s="512"/>
      <c r="G48" s="531"/>
      <c r="H48" s="512"/>
      <c r="I48" s="527"/>
      <c r="J48" s="562"/>
      <c r="K48" s="512"/>
      <c r="L48" s="512"/>
      <c r="M48" s="3"/>
      <c r="N48" s="3"/>
      <c r="O48" s="3"/>
      <c r="P48" s="3"/>
      <c r="Q48" s="3"/>
      <c r="R48" s="3"/>
      <c r="S48" s="3"/>
      <c r="T48" s="3"/>
      <c r="U48" s="3"/>
      <c r="V48" s="3"/>
      <c r="W48" s="3"/>
      <c r="X48" s="3"/>
      <c r="Y48" s="3"/>
      <c r="Z48" s="3"/>
    </row>
    <row r="49" spans="1:26" ht="15.75" customHeight="1" x14ac:dyDescent="0.25">
      <c r="A49" s="512"/>
      <c r="B49" s="516"/>
      <c r="C49" s="561"/>
      <c r="D49" s="512"/>
      <c r="E49" s="512"/>
      <c r="F49" s="512"/>
      <c r="G49" s="531"/>
      <c r="H49" s="512"/>
      <c r="I49" s="527"/>
      <c r="J49" s="562"/>
      <c r="K49" s="512"/>
      <c r="L49" s="512"/>
      <c r="M49" s="3"/>
      <c r="N49" s="3"/>
      <c r="O49" s="3"/>
      <c r="P49" s="3"/>
      <c r="Q49" s="3"/>
      <c r="R49" s="3"/>
      <c r="S49" s="3"/>
      <c r="T49" s="3"/>
      <c r="U49" s="3"/>
      <c r="V49" s="3"/>
      <c r="W49" s="3"/>
      <c r="X49" s="3"/>
      <c r="Y49" s="3"/>
      <c r="Z49" s="3"/>
    </row>
    <row r="50" spans="1:26" ht="15.75" customHeight="1" x14ac:dyDescent="0.25">
      <c r="A50" s="512"/>
      <c r="B50" s="516"/>
      <c r="C50" s="561"/>
      <c r="D50" s="512"/>
      <c r="E50" s="512"/>
      <c r="F50" s="512"/>
      <c r="G50" s="531"/>
      <c r="H50" s="512"/>
      <c r="I50" s="527"/>
      <c r="J50" s="562"/>
      <c r="K50" s="512"/>
      <c r="L50" s="512"/>
      <c r="M50" s="3"/>
      <c r="N50" s="3"/>
      <c r="O50" s="3"/>
      <c r="P50" s="3"/>
      <c r="Q50" s="3"/>
      <c r="R50" s="3"/>
      <c r="S50" s="3"/>
      <c r="T50" s="3"/>
      <c r="U50" s="3"/>
      <c r="V50" s="3"/>
      <c r="W50" s="3"/>
      <c r="X50" s="3"/>
      <c r="Y50" s="3"/>
      <c r="Z50" s="3"/>
    </row>
    <row r="51" spans="1:26" ht="15.75" customHeight="1" x14ac:dyDescent="0.25">
      <c r="A51" s="512"/>
      <c r="B51" s="516"/>
      <c r="C51" s="561"/>
      <c r="D51" s="512"/>
      <c r="E51" s="512"/>
      <c r="F51" s="512"/>
      <c r="G51" s="531"/>
      <c r="H51" s="512"/>
      <c r="I51" s="527"/>
      <c r="J51" s="562"/>
      <c r="K51" s="512"/>
      <c r="L51" s="512"/>
      <c r="M51" s="3"/>
      <c r="N51" s="3"/>
      <c r="O51" s="3"/>
      <c r="P51" s="3"/>
      <c r="Q51" s="3"/>
      <c r="R51" s="3"/>
      <c r="S51" s="3"/>
      <c r="T51" s="3"/>
      <c r="U51" s="3"/>
      <c r="V51" s="3"/>
      <c r="W51" s="3"/>
      <c r="X51" s="3"/>
      <c r="Y51" s="3"/>
      <c r="Z51" s="3"/>
    </row>
    <row r="52" spans="1:26" ht="15.75" customHeight="1" x14ac:dyDescent="0.25">
      <c r="A52" s="512"/>
      <c r="B52" s="516"/>
      <c r="C52" s="561"/>
      <c r="D52" s="512"/>
      <c r="E52" s="512"/>
      <c r="F52" s="512"/>
      <c r="G52" s="531"/>
      <c r="H52" s="512"/>
      <c r="I52" s="527"/>
      <c r="J52" s="562"/>
      <c r="K52" s="512"/>
      <c r="L52" s="512"/>
      <c r="M52" s="3"/>
      <c r="N52" s="3"/>
      <c r="O52" s="3"/>
      <c r="P52" s="3"/>
      <c r="Q52" s="3"/>
      <c r="R52" s="3"/>
      <c r="S52" s="3"/>
      <c r="T52" s="3"/>
      <c r="U52" s="3"/>
      <c r="V52" s="3"/>
      <c r="W52" s="3"/>
      <c r="X52" s="3"/>
      <c r="Y52" s="3"/>
      <c r="Z52" s="3"/>
    </row>
    <row r="53" spans="1:26" ht="15.75" customHeight="1" x14ac:dyDescent="0.25">
      <c r="A53" s="512"/>
      <c r="B53" s="516"/>
      <c r="C53" s="561"/>
      <c r="D53" s="512"/>
      <c r="E53" s="512"/>
      <c r="F53" s="512"/>
      <c r="G53" s="531"/>
      <c r="H53" s="512"/>
      <c r="I53" s="527"/>
      <c r="J53" s="562"/>
      <c r="K53" s="512"/>
      <c r="L53" s="512"/>
      <c r="M53" s="3"/>
      <c r="N53" s="3"/>
      <c r="O53" s="3"/>
      <c r="P53" s="3"/>
      <c r="Q53" s="3"/>
      <c r="R53" s="3"/>
      <c r="S53" s="3"/>
      <c r="T53" s="3"/>
      <c r="U53" s="3"/>
      <c r="V53" s="3"/>
      <c r="W53" s="3"/>
      <c r="X53" s="3"/>
      <c r="Y53" s="3"/>
      <c r="Z53" s="3"/>
    </row>
    <row r="54" spans="1:26" ht="15.75" customHeight="1" x14ac:dyDescent="0.25">
      <c r="A54" s="512"/>
      <c r="B54" s="516"/>
      <c r="C54" s="561"/>
      <c r="D54" s="512"/>
      <c r="E54" s="512"/>
      <c r="F54" s="512"/>
      <c r="G54" s="531"/>
      <c r="H54" s="512"/>
      <c r="I54" s="527"/>
      <c r="J54" s="562"/>
      <c r="K54" s="512"/>
      <c r="L54" s="512"/>
      <c r="M54" s="3"/>
      <c r="N54" s="3"/>
      <c r="O54" s="3"/>
      <c r="P54" s="3"/>
      <c r="Q54" s="3"/>
      <c r="R54" s="3"/>
      <c r="S54" s="3"/>
      <c r="T54" s="3"/>
      <c r="U54" s="3"/>
      <c r="V54" s="3"/>
      <c r="W54" s="3"/>
      <c r="X54" s="3"/>
      <c r="Y54" s="3"/>
      <c r="Z54" s="3"/>
    </row>
    <row r="55" spans="1:26" ht="15.75" customHeight="1" x14ac:dyDescent="0.25">
      <c r="A55" s="512"/>
      <c r="B55" s="516"/>
      <c r="C55" s="561"/>
      <c r="D55" s="512"/>
      <c r="E55" s="512"/>
      <c r="F55" s="512"/>
      <c r="G55" s="531"/>
      <c r="H55" s="512"/>
      <c r="I55" s="527"/>
      <c r="J55" s="562"/>
      <c r="K55" s="512"/>
      <c r="L55" s="512"/>
      <c r="M55" s="3"/>
      <c r="N55" s="3"/>
      <c r="O55" s="3"/>
      <c r="P55" s="3"/>
      <c r="Q55" s="3"/>
      <c r="R55" s="3"/>
      <c r="S55" s="3"/>
      <c r="T55" s="3"/>
      <c r="U55" s="3"/>
      <c r="V55" s="3"/>
      <c r="W55" s="3"/>
      <c r="X55" s="3"/>
      <c r="Y55" s="3"/>
      <c r="Z55" s="3"/>
    </row>
    <row r="56" spans="1:26" ht="15.75" customHeight="1" x14ac:dyDescent="0.25">
      <c r="A56" s="512"/>
      <c r="B56" s="563"/>
      <c r="C56" s="564"/>
      <c r="D56" s="564"/>
      <c r="E56" s="564"/>
      <c r="F56" s="564"/>
      <c r="G56" s="564"/>
      <c r="H56" s="564"/>
      <c r="I56" s="565"/>
      <c r="J56" s="562"/>
      <c r="K56" s="512"/>
      <c r="L56" s="512"/>
      <c r="M56" s="3"/>
      <c r="N56" s="3"/>
      <c r="O56" s="3"/>
      <c r="P56" s="3"/>
      <c r="Q56" s="3"/>
      <c r="R56" s="3"/>
      <c r="S56" s="3"/>
      <c r="T56" s="3"/>
      <c r="U56" s="3"/>
      <c r="V56" s="3"/>
      <c r="W56" s="3"/>
      <c r="X56" s="3"/>
      <c r="Y56" s="3"/>
      <c r="Z56" s="3"/>
    </row>
    <row r="57" spans="1:26" ht="15.75" customHeight="1" x14ac:dyDescent="0.25">
      <c r="A57" s="512"/>
      <c r="B57" s="566"/>
      <c r="C57" s="567"/>
      <c r="D57" s="564"/>
      <c r="E57" s="568"/>
      <c r="F57" s="568"/>
      <c r="G57" s="564"/>
      <c r="H57" s="569"/>
      <c r="I57" s="570"/>
      <c r="J57" s="562"/>
      <c r="K57" s="512"/>
      <c r="L57" s="512"/>
      <c r="M57" s="3"/>
      <c r="N57" s="3"/>
      <c r="O57" s="3"/>
      <c r="P57" s="3"/>
      <c r="Q57" s="3"/>
      <c r="R57" s="3"/>
      <c r="S57" s="3"/>
      <c r="T57" s="3"/>
      <c r="U57" s="3"/>
      <c r="V57" s="3"/>
      <c r="W57" s="3"/>
      <c r="X57" s="3"/>
      <c r="Y57" s="3"/>
      <c r="Z57" s="3"/>
    </row>
    <row r="58" spans="1:26" ht="15.75" customHeight="1" x14ac:dyDescent="0.25">
      <c r="A58" s="512"/>
      <c r="B58" s="571"/>
      <c r="C58" s="572"/>
      <c r="D58" s="564"/>
      <c r="E58" s="566"/>
      <c r="F58" s="573"/>
      <c r="G58" s="564"/>
      <c r="H58" s="569"/>
      <c r="I58" s="574"/>
      <c r="J58" s="562"/>
      <c r="K58" s="512"/>
      <c r="L58" s="512"/>
      <c r="M58" s="3"/>
      <c r="N58" s="3"/>
      <c r="O58" s="3"/>
      <c r="P58" s="3"/>
      <c r="Q58" s="3"/>
      <c r="R58" s="3"/>
      <c r="S58" s="3"/>
      <c r="T58" s="3"/>
      <c r="U58" s="3"/>
      <c r="V58" s="3"/>
      <c r="W58" s="3"/>
      <c r="X58" s="3"/>
      <c r="Y58" s="3"/>
      <c r="Z58" s="3"/>
    </row>
    <row r="59" spans="1:26" ht="15.75" customHeight="1" x14ac:dyDescent="0.25">
      <c r="A59" s="512"/>
      <c r="B59" s="571"/>
      <c r="C59" s="572"/>
      <c r="D59" s="564"/>
      <c r="E59" s="575"/>
      <c r="F59" s="573"/>
      <c r="G59" s="564"/>
      <c r="H59" s="569"/>
      <c r="I59" s="570"/>
      <c r="J59" s="562"/>
      <c r="K59" s="512"/>
      <c r="L59" s="512"/>
      <c r="M59" s="3"/>
      <c r="N59" s="3"/>
      <c r="O59" s="3"/>
      <c r="P59" s="3"/>
      <c r="Q59" s="3"/>
      <c r="R59" s="3"/>
      <c r="S59" s="3"/>
      <c r="T59" s="3"/>
      <c r="U59" s="3"/>
      <c r="V59" s="3"/>
      <c r="W59" s="3"/>
      <c r="X59" s="3"/>
      <c r="Y59" s="3"/>
      <c r="Z59" s="3"/>
    </row>
    <row r="60" spans="1:26" ht="15.75" customHeight="1" x14ac:dyDescent="0.3">
      <c r="A60" s="512"/>
      <c r="B60" s="576"/>
      <c r="C60" s="577"/>
      <c r="D60" s="564"/>
      <c r="E60" s="575"/>
      <c r="F60" s="573"/>
      <c r="G60" s="564"/>
      <c r="H60" s="578"/>
      <c r="I60" s="579"/>
      <c r="J60" s="562"/>
      <c r="K60" s="512"/>
      <c r="L60" s="512"/>
      <c r="M60" s="3"/>
      <c r="N60" s="3"/>
      <c r="O60" s="3"/>
      <c r="P60" s="3"/>
      <c r="Q60" s="3"/>
      <c r="R60" s="3"/>
      <c r="S60" s="3"/>
      <c r="T60" s="3"/>
      <c r="U60" s="3"/>
      <c r="V60" s="3"/>
      <c r="W60" s="3"/>
      <c r="X60" s="3"/>
      <c r="Y60" s="3"/>
      <c r="Z60" s="3"/>
    </row>
    <row r="61" spans="1:26" ht="15.75" customHeight="1" x14ac:dyDescent="0.3">
      <c r="A61" s="512"/>
      <c r="B61" s="576"/>
      <c r="C61" s="577"/>
      <c r="D61" s="564"/>
      <c r="E61" s="575"/>
      <c r="F61" s="573"/>
      <c r="G61" s="564"/>
      <c r="H61" s="578"/>
      <c r="I61" s="579"/>
      <c r="J61" s="562"/>
      <c r="K61" s="512"/>
      <c r="L61" s="512"/>
      <c r="M61" s="3"/>
      <c r="N61" s="3"/>
      <c r="O61" s="3"/>
      <c r="P61" s="3"/>
      <c r="Q61" s="3"/>
      <c r="R61" s="3"/>
      <c r="S61" s="3"/>
      <c r="T61" s="3"/>
      <c r="U61" s="3"/>
      <c r="V61" s="3"/>
      <c r="W61" s="3"/>
      <c r="X61" s="3"/>
      <c r="Y61" s="3"/>
      <c r="Z61" s="3"/>
    </row>
    <row r="62" spans="1:26" ht="15.75" customHeight="1" x14ac:dyDescent="0.25">
      <c r="A62" s="512"/>
      <c r="B62" s="580"/>
      <c r="C62" s="581"/>
      <c r="D62" s="531"/>
      <c r="E62" s="512"/>
      <c r="F62" s="512"/>
      <c r="G62" s="531"/>
      <c r="H62" s="568"/>
      <c r="I62" s="582"/>
      <c r="J62" s="583"/>
      <c r="K62" s="512"/>
      <c r="L62" s="512"/>
      <c r="M62" s="3"/>
      <c r="N62" s="3"/>
      <c r="O62" s="3"/>
      <c r="P62" s="3"/>
      <c r="Q62" s="3"/>
      <c r="R62" s="3"/>
      <c r="S62" s="3"/>
      <c r="T62" s="3"/>
      <c r="U62" s="3"/>
      <c r="V62" s="3"/>
      <c r="W62" s="3"/>
      <c r="X62" s="3"/>
      <c r="Y62" s="3"/>
      <c r="Z62" s="3"/>
    </row>
    <row r="63" spans="1:26" ht="15.75" customHeight="1" x14ac:dyDescent="0.25">
      <c r="A63" s="512"/>
      <c r="B63" s="1157" t="s">
        <v>706</v>
      </c>
      <c r="C63" s="700"/>
      <c r="D63" s="531"/>
      <c r="E63" s="512"/>
      <c r="F63" s="512"/>
      <c r="G63" s="512"/>
      <c r="H63" s="568"/>
      <c r="I63" s="584" t="s">
        <v>707</v>
      </c>
      <c r="J63" s="545">
        <f>AVERAGE($C$29:$G$34)</f>
        <v>0</v>
      </c>
      <c r="K63" s="512"/>
      <c r="L63" s="512"/>
      <c r="M63" s="3"/>
      <c r="N63" s="3"/>
      <c r="O63" s="3"/>
      <c r="P63" s="3"/>
      <c r="Q63" s="3"/>
      <c r="R63" s="3"/>
      <c r="S63" s="3"/>
      <c r="T63" s="3"/>
      <c r="U63" s="3"/>
      <c r="V63" s="3"/>
      <c r="W63" s="3"/>
      <c r="X63" s="3"/>
      <c r="Y63" s="3"/>
      <c r="Z63" s="3"/>
    </row>
    <row r="64" spans="1:26" ht="15.75" customHeight="1" x14ac:dyDescent="0.25">
      <c r="A64" s="512"/>
      <c r="B64" s="585" t="s">
        <v>708</v>
      </c>
      <c r="C64" s="547">
        <f>J$63+(0.73*J$65)</f>
        <v>0</v>
      </c>
      <c r="D64" s="531"/>
      <c r="E64" s="512"/>
      <c r="F64" s="512"/>
      <c r="G64" s="531"/>
      <c r="H64" s="568"/>
      <c r="I64" s="584" t="s">
        <v>709</v>
      </c>
      <c r="J64" s="545" t="e">
        <f ca="1">_xludf.STDEV.P($C$29:$G$34)</f>
        <v>#NAME?</v>
      </c>
      <c r="K64" s="512"/>
      <c r="L64" s="512"/>
      <c r="M64" s="3"/>
      <c r="N64" s="3"/>
      <c r="O64" s="3"/>
      <c r="P64" s="3"/>
      <c r="Q64" s="3"/>
      <c r="R64" s="3"/>
      <c r="S64" s="3"/>
      <c r="T64" s="3"/>
      <c r="U64" s="3"/>
      <c r="V64" s="3"/>
      <c r="W64" s="3"/>
      <c r="X64" s="3"/>
      <c r="Y64" s="3"/>
      <c r="Z64" s="3"/>
    </row>
    <row r="65" spans="1:26" ht="15.75" customHeight="1" x14ac:dyDescent="0.25">
      <c r="A65" s="512"/>
      <c r="B65" s="585" t="s">
        <v>710</v>
      </c>
      <c r="C65" s="547">
        <f>J$63-(0.73*J$65)</f>
        <v>0</v>
      </c>
      <c r="D65" s="531"/>
      <c r="E65" s="512"/>
      <c r="F65" s="512"/>
      <c r="G65" s="512"/>
      <c r="H65" s="568"/>
      <c r="I65" s="584" t="s">
        <v>711</v>
      </c>
      <c r="J65" s="545">
        <f>SUM($I$29:$I$34)/6</f>
        <v>0</v>
      </c>
      <c r="K65" s="512"/>
      <c r="L65" s="512"/>
      <c r="M65" s="3"/>
      <c r="N65" s="3"/>
      <c r="O65" s="3"/>
      <c r="P65" s="3"/>
      <c r="Q65" s="3"/>
      <c r="R65" s="3"/>
      <c r="S65" s="3"/>
      <c r="T65" s="3"/>
      <c r="U65" s="3"/>
      <c r="V65" s="3"/>
      <c r="W65" s="3"/>
      <c r="X65" s="3"/>
      <c r="Y65" s="3"/>
      <c r="Z65" s="3"/>
    </row>
    <row r="66" spans="1:26" ht="15.75" customHeight="1" x14ac:dyDescent="0.25">
      <c r="A66" s="512"/>
      <c r="B66" s="548"/>
      <c r="C66" s="549"/>
      <c r="D66" s="531"/>
      <c r="E66" s="512"/>
      <c r="F66" s="512"/>
      <c r="G66" s="531"/>
      <c r="H66" s="568"/>
      <c r="I66" s="586"/>
      <c r="J66" s="547"/>
      <c r="K66" s="512"/>
      <c r="L66" s="512"/>
      <c r="M66" s="3"/>
      <c r="N66" s="3"/>
      <c r="O66" s="3"/>
      <c r="P66" s="3"/>
      <c r="Q66" s="3"/>
      <c r="R66" s="3"/>
      <c r="S66" s="3"/>
      <c r="T66" s="3"/>
      <c r="U66" s="3"/>
      <c r="V66" s="3"/>
      <c r="W66" s="3"/>
      <c r="X66" s="3"/>
      <c r="Y66" s="3"/>
      <c r="Z66" s="3"/>
    </row>
    <row r="67" spans="1:26" ht="15.75" customHeight="1" x14ac:dyDescent="0.25">
      <c r="A67" s="512"/>
      <c r="B67" s="587"/>
      <c r="C67" s="588"/>
      <c r="D67" s="531"/>
      <c r="E67" s="512"/>
      <c r="F67" s="512"/>
      <c r="G67" s="512"/>
      <c r="H67" s="568"/>
      <c r="I67" s="589"/>
      <c r="J67" s="539"/>
      <c r="K67" s="512"/>
      <c r="L67" s="512"/>
      <c r="M67" s="3"/>
      <c r="N67" s="3"/>
      <c r="O67" s="3"/>
      <c r="P67" s="3"/>
      <c r="Q67" s="3"/>
      <c r="R67" s="3"/>
      <c r="S67" s="3"/>
      <c r="T67" s="3"/>
      <c r="U67" s="3"/>
      <c r="V67" s="3"/>
      <c r="W67" s="3"/>
      <c r="X67" s="3"/>
      <c r="Y67" s="3"/>
      <c r="Z67" s="3"/>
    </row>
    <row r="68" spans="1:26" ht="15.75" customHeight="1" x14ac:dyDescent="0.25">
      <c r="A68" s="512"/>
      <c r="B68" s="1157" t="s">
        <v>712</v>
      </c>
      <c r="C68" s="700"/>
      <c r="D68" s="531"/>
      <c r="E68" s="512"/>
      <c r="F68" s="512"/>
      <c r="G68" s="531"/>
      <c r="H68" s="568"/>
      <c r="I68" s="584" t="s">
        <v>713</v>
      </c>
      <c r="J68" s="556">
        <f>C6+C7</f>
        <v>0</v>
      </c>
      <c r="K68" s="512"/>
      <c r="L68" s="512"/>
      <c r="M68" s="3"/>
      <c r="N68" s="3"/>
      <c r="O68" s="3"/>
      <c r="P68" s="3"/>
      <c r="Q68" s="3"/>
      <c r="R68" s="3"/>
      <c r="S68" s="3"/>
      <c r="T68" s="3"/>
      <c r="U68" s="3"/>
      <c r="V68" s="3"/>
      <c r="W68" s="3"/>
      <c r="X68" s="3"/>
      <c r="Y68" s="3"/>
      <c r="Z68" s="3"/>
    </row>
    <row r="69" spans="1:26" ht="15.75" customHeight="1" x14ac:dyDescent="0.25">
      <c r="A69" s="512"/>
      <c r="B69" s="585" t="s">
        <v>708</v>
      </c>
      <c r="C69" s="547">
        <f>J65*2.28</f>
        <v>0</v>
      </c>
      <c r="D69" s="531"/>
      <c r="E69" s="512"/>
      <c r="F69" s="512"/>
      <c r="G69" s="512"/>
      <c r="H69" s="568"/>
      <c r="I69" s="584" t="s">
        <v>714</v>
      </c>
      <c r="J69" s="556">
        <f>C6-C8</f>
        <v>0</v>
      </c>
      <c r="K69" s="512"/>
      <c r="L69" s="512"/>
      <c r="M69" s="3"/>
      <c r="N69" s="3"/>
      <c r="O69" s="3"/>
      <c r="P69" s="3"/>
      <c r="Q69" s="3"/>
      <c r="R69" s="3"/>
      <c r="S69" s="3"/>
      <c r="T69" s="3"/>
      <c r="U69" s="3"/>
      <c r="V69" s="3"/>
      <c r="W69" s="3"/>
      <c r="X69" s="3"/>
      <c r="Y69" s="3"/>
      <c r="Z69" s="3"/>
    </row>
    <row r="70" spans="1:26" ht="15.75" customHeight="1" x14ac:dyDescent="0.25">
      <c r="A70" s="512"/>
      <c r="B70" s="585" t="s">
        <v>710</v>
      </c>
      <c r="C70" s="547">
        <v>0</v>
      </c>
      <c r="D70" s="531"/>
      <c r="E70" s="568"/>
      <c r="F70" s="568"/>
      <c r="G70" s="568"/>
      <c r="H70" s="568"/>
      <c r="I70" s="586"/>
      <c r="J70" s="543"/>
      <c r="K70" s="512"/>
      <c r="L70" s="512"/>
      <c r="M70" s="3"/>
      <c r="N70" s="3"/>
      <c r="O70" s="3"/>
      <c r="P70" s="3"/>
      <c r="Q70" s="3"/>
      <c r="R70" s="3"/>
      <c r="S70" s="3"/>
      <c r="T70" s="3"/>
      <c r="U70" s="3"/>
      <c r="V70" s="3"/>
      <c r="W70" s="3"/>
      <c r="X70" s="3"/>
      <c r="Y70" s="3"/>
      <c r="Z70" s="3"/>
    </row>
    <row r="71" spans="1:26" ht="15.75" customHeight="1" x14ac:dyDescent="0.25">
      <c r="A71" s="512"/>
      <c r="B71" s="557"/>
      <c r="C71" s="558"/>
      <c r="D71" s="531"/>
      <c r="E71" s="512"/>
      <c r="F71" s="512"/>
      <c r="G71" s="531"/>
      <c r="H71" s="568"/>
      <c r="I71" s="590"/>
      <c r="J71" s="560"/>
      <c r="K71" s="512"/>
      <c r="L71" s="512"/>
      <c r="M71" s="3"/>
      <c r="N71" s="3"/>
      <c r="O71" s="3"/>
      <c r="P71" s="3"/>
      <c r="Q71" s="3"/>
      <c r="R71" s="3"/>
      <c r="S71" s="3"/>
      <c r="T71" s="3"/>
      <c r="U71" s="3"/>
      <c r="V71" s="3"/>
      <c r="W71" s="3"/>
      <c r="X71" s="3"/>
      <c r="Y71" s="3"/>
      <c r="Z71" s="3"/>
    </row>
    <row r="72" spans="1:26" ht="15.75" customHeight="1" x14ac:dyDescent="0.25">
      <c r="A72" s="510"/>
      <c r="B72" s="1158" t="s">
        <v>715</v>
      </c>
      <c r="C72" s="786"/>
      <c r="D72" s="786"/>
      <c r="E72" s="786"/>
      <c r="F72" s="786"/>
      <c r="G72" s="786"/>
      <c r="H72" s="786"/>
      <c r="I72" s="786"/>
      <c r="J72" s="786"/>
      <c r="K72" s="786"/>
      <c r="L72" s="942"/>
      <c r="M72" s="3"/>
      <c r="N72" s="3"/>
      <c r="O72" s="3"/>
      <c r="P72" s="3"/>
      <c r="Q72" s="3"/>
      <c r="R72" s="3"/>
      <c r="S72" s="3"/>
      <c r="T72" s="3"/>
      <c r="U72" s="3"/>
      <c r="V72" s="3"/>
      <c r="W72" s="3"/>
      <c r="X72" s="3"/>
      <c r="Y72" s="3"/>
      <c r="Z72" s="3"/>
    </row>
    <row r="73" spans="1:26" ht="15.75" customHeight="1" x14ac:dyDescent="0.25">
      <c r="A73" s="591"/>
      <c r="B73" s="1154" t="s">
        <v>706</v>
      </c>
      <c r="C73" s="672"/>
      <c r="D73" s="672"/>
      <c r="E73" s="672"/>
      <c r="F73" s="820"/>
      <c r="G73" s="1155" t="s">
        <v>712</v>
      </c>
      <c r="H73" s="672"/>
      <c r="I73" s="673"/>
      <c r="J73" s="512"/>
      <c r="K73" s="512"/>
      <c r="L73" s="512"/>
      <c r="M73" s="3"/>
      <c r="N73" s="3"/>
      <c r="O73" s="3"/>
      <c r="P73" s="3"/>
      <c r="Q73" s="3"/>
      <c r="R73" s="3"/>
      <c r="S73" s="3"/>
      <c r="T73" s="3"/>
      <c r="U73" s="3"/>
      <c r="V73" s="3"/>
      <c r="W73" s="3"/>
      <c r="X73" s="3"/>
      <c r="Y73" s="3"/>
      <c r="Z73" s="3"/>
    </row>
    <row r="74" spans="1:26" ht="15.75" customHeight="1" x14ac:dyDescent="0.25">
      <c r="A74" s="512"/>
      <c r="B74" s="592" t="s">
        <v>716</v>
      </c>
      <c r="C74" s="593" t="s">
        <v>717</v>
      </c>
      <c r="D74" s="593" t="s">
        <v>718</v>
      </c>
      <c r="E74" s="594" t="s">
        <v>719</v>
      </c>
      <c r="F74" s="593"/>
      <c r="G74" s="595" t="s">
        <v>716</v>
      </c>
      <c r="H74" s="596" t="s">
        <v>718</v>
      </c>
      <c r="I74" s="597" t="s">
        <v>719</v>
      </c>
      <c r="J74" s="598" t="s">
        <v>720</v>
      </c>
      <c r="K74" s="598" t="s">
        <v>720</v>
      </c>
      <c r="L74" s="512"/>
      <c r="M74" s="3"/>
      <c r="N74" s="3"/>
      <c r="O74" s="3"/>
      <c r="P74" s="3"/>
      <c r="Q74" s="3"/>
      <c r="R74" s="3"/>
      <c r="S74" s="3"/>
      <c r="T74" s="3"/>
      <c r="U74" s="3"/>
      <c r="V74" s="3"/>
      <c r="W74" s="3"/>
      <c r="X74" s="3"/>
      <c r="Y74" s="3"/>
      <c r="Z74" s="3"/>
    </row>
    <row r="75" spans="1:26" ht="15.75" customHeight="1" x14ac:dyDescent="0.25">
      <c r="A75" s="512"/>
      <c r="B75" s="599">
        <f t="shared" ref="B75:B80" si="10">J$37+(0.73*J$39)</f>
        <v>0</v>
      </c>
      <c r="C75" s="531">
        <f t="shared" ref="C75:C80" si="11">J$37-(0.73*J$39)</f>
        <v>0</v>
      </c>
      <c r="D75" s="531">
        <f t="shared" ref="D75:D80" si="12">AVERAGE($C$29:$G$34)</f>
        <v>0</v>
      </c>
      <c r="E75" s="600">
        <f t="shared" ref="E75:E80" si="13">IF(H29&gt;B75,1,IF(H29&lt;C75,1,0))</f>
        <v>0</v>
      </c>
      <c r="F75" s="601"/>
      <c r="G75" s="531">
        <f>J39*2.28</f>
        <v>0</v>
      </c>
      <c r="H75" s="531">
        <f t="shared" ref="H75:H80" si="14">SUM($I$29:$I$34)/30</f>
        <v>0</v>
      </c>
      <c r="I75" s="602">
        <v>0</v>
      </c>
      <c r="J75" s="603" t="e">
        <f>(J42-J37)/(3*J38)</f>
        <v>#DIV/0!</v>
      </c>
      <c r="K75" s="603" t="e">
        <f ca="1">(J68-J63)/(3*J64)</f>
        <v>#NAME?</v>
      </c>
      <c r="L75" s="512"/>
      <c r="M75" s="3"/>
      <c r="N75" s="3"/>
      <c r="O75" s="3"/>
      <c r="P75" s="3"/>
      <c r="Q75" s="3"/>
      <c r="R75" s="3"/>
      <c r="S75" s="3"/>
      <c r="T75" s="3"/>
      <c r="U75" s="3"/>
      <c r="V75" s="3"/>
      <c r="W75" s="3"/>
      <c r="X75" s="3"/>
      <c r="Y75" s="3"/>
      <c r="Z75" s="3"/>
    </row>
    <row r="76" spans="1:26" ht="15.75" customHeight="1" x14ac:dyDescent="0.25">
      <c r="A76" s="512"/>
      <c r="B76" s="599">
        <f t="shared" si="10"/>
        <v>0</v>
      </c>
      <c r="C76" s="531">
        <f t="shared" si="11"/>
        <v>0</v>
      </c>
      <c r="D76" s="531">
        <f t="shared" si="12"/>
        <v>0</v>
      </c>
      <c r="E76" s="600">
        <f t="shared" si="13"/>
        <v>0</v>
      </c>
      <c r="F76" s="601"/>
      <c r="G76" s="531">
        <f>J39*2.28</f>
        <v>0</v>
      </c>
      <c r="H76" s="531">
        <f t="shared" si="14"/>
        <v>0</v>
      </c>
      <c r="I76" s="602">
        <v>0</v>
      </c>
      <c r="J76" s="604"/>
      <c r="K76" s="604"/>
      <c r="L76" s="512"/>
      <c r="M76" s="3"/>
      <c r="N76" s="3"/>
      <c r="O76" s="3"/>
      <c r="P76" s="3"/>
      <c r="Q76" s="3"/>
      <c r="R76" s="3"/>
      <c r="S76" s="3"/>
      <c r="T76" s="3"/>
      <c r="U76" s="3"/>
      <c r="V76" s="3"/>
      <c r="W76" s="3"/>
      <c r="X76" s="3"/>
      <c r="Y76" s="3"/>
      <c r="Z76" s="3"/>
    </row>
    <row r="77" spans="1:26" ht="15.75" customHeight="1" x14ac:dyDescent="0.25">
      <c r="A77" s="512"/>
      <c r="B77" s="599">
        <f t="shared" si="10"/>
        <v>0</v>
      </c>
      <c r="C77" s="531">
        <f t="shared" si="11"/>
        <v>0</v>
      </c>
      <c r="D77" s="531">
        <f t="shared" si="12"/>
        <v>0</v>
      </c>
      <c r="E77" s="600">
        <f t="shared" si="13"/>
        <v>0</v>
      </c>
      <c r="F77" s="601"/>
      <c r="G77" s="531">
        <f>J39*2.28</f>
        <v>0</v>
      </c>
      <c r="H77" s="531">
        <f t="shared" si="14"/>
        <v>0</v>
      </c>
      <c r="I77" s="602">
        <v>0</v>
      </c>
      <c r="J77" s="605" t="s">
        <v>721</v>
      </c>
      <c r="K77" s="605" t="s">
        <v>721</v>
      </c>
      <c r="L77" s="512"/>
      <c r="M77" s="3"/>
      <c r="N77" s="3"/>
      <c r="O77" s="3"/>
      <c r="P77" s="3"/>
      <c r="Q77" s="3"/>
      <c r="R77" s="3"/>
      <c r="S77" s="3"/>
      <c r="T77" s="3"/>
      <c r="U77" s="3"/>
      <c r="V77" s="3"/>
      <c r="W77" s="3"/>
      <c r="X77" s="3"/>
      <c r="Y77" s="3"/>
      <c r="Z77" s="3"/>
    </row>
    <row r="78" spans="1:26" ht="15.75" customHeight="1" x14ac:dyDescent="0.25">
      <c r="A78" s="512"/>
      <c r="B78" s="599">
        <f t="shared" si="10"/>
        <v>0</v>
      </c>
      <c r="C78" s="531">
        <f t="shared" si="11"/>
        <v>0</v>
      </c>
      <c r="D78" s="531">
        <f t="shared" si="12"/>
        <v>0</v>
      </c>
      <c r="E78" s="600">
        <f t="shared" si="13"/>
        <v>0</v>
      </c>
      <c r="F78" s="601"/>
      <c r="G78" s="531">
        <f>J39*2.28</f>
        <v>0</v>
      </c>
      <c r="H78" s="531">
        <f t="shared" si="14"/>
        <v>0</v>
      </c>
      <c r="I78" s="602">
        <v>0</v>
      </c>
      <c r="J78" s="606" t="e">
        <f>(J37-J43)/(3*J38)</f>
        <v>#DIV/0!</v>
      </c>
      <c r="K78" s="606" t="e">
        <f ca="1">(J63-J69)/(3*J64)</f>
        <v>#NAME?</v>
      </c>
      <c r="L78" s="283"/>
      <c r="M78" s="3"/>
      <c r="N78" s="3"/>
      <c r="O78" s="3"/>
      <c r="P78" s="3"/>
      <c r="Q78" s="3"/>
      <c r="R78" s="3"/>
      <c r="S78" s="3"/>
      <c r="T78" s="3"/>
      <c r="U78" s="3"/>
      <c r="V78" s="3"/>
      <c r="W78" s="3"/>
      <c r="X78" s="3"/>
      <c r="Y78" s="3"/>
      <c r="Z78" s="3"/>
    </row>
    <row r="79" spans="1:26" ht="15.75" customHeight="1" x14ac:dyDescent="0.25">
      <c r="A79" s="512"/>
      <c r="B79" s="599">
        <f t="shared" si="10"/>
        <v>0</v>
      </c>
      <c r="C79" s="531">
        <f t="shared" si="11"/>
        <v>0</v>
      </c>
      <c r="D79" s="531">
        <f t="shared" si="12"/>
        <v>0</v>
      </c>
      <c r="E79" s="600">
        <f t="shared" si="13"/>
        <v>0</v>
      </c>
      <c r="F79" s="601"/>
      <c r="G79" s="531">
        <f>J39*2.28</f>
        <v>0</v>
      </c>
      <c r="H79" s="531">
        <f t="shared" si="14"/>
        <v>0</v>
      </c>
      <c r="I79" s="602">
        <v>0</v>
      </c>
      <c r="J79" s="531"/>
      <c r="K79" s="531"/>
      <c r="L79" s="283"/>
      <c r="M79" s="3"/>
      <c r="N79" s="3"/>
      <c r="O79" s="3"/>
      <c r="P79" s="3"/>
      <c r="Q79" s="3"/>
      <c r="R79" s="3"/>
      <c r="S79" s="3"/>
      <c r="T79" s="3"/>
      <c r="U79" s="3"/>
      <c r="V79" s="3"/>
      <c r="W79" s="3"/>
      <c r="X79" s="3"/>
      <c r="Y79" s="3"/>
      <c r="Z79" s="3"/>
    </row>
    <row r="80" spans="1:26" ht="15.75" customHeight="1" x14ac:dyDescent="0.25">
      <c r="A80" s="512"/>
      <c r="B80" s="599">
        <f t="shared" si="10"/>
        <v>0</v>
      </c>
      <c r="C80" s="531">
        <f t="shared" si="11"/>
        <v>0</v>
      </c>
      <c r="D80" s="531">
        <f t="shared" si="12"/>
        <v>0</v>
      </c>
      <c r="E80" s="600">
        <f t="shared" si="13"/>
        <v>0</v>
      </c>
      <c r="F80" s="601"/>
      <c r="G80" s="531">
        <f>J39*2.28</f>
        <v>0</v>
      </c>
      <c r="H80" s="531">
        <f t="shared" si="14"/>
        <v>0</v>
      </c>
      <c r="I80" s="602">
        <v>0</v>
      </c>
      <c r="J80" s="512"/>
      <c r="K80" s="512"/>
      <c r="L80" s="512"/>
      <c r="M80" s="3"/>
      <c r="N80" s="3"/>
      <c r="O80" s="3"/>
      <c r="P80" s="3"/>
      <c r="Q80" s="3"/>
      <c r="R80" s="3"/>
      <c r="S80" s="3"/>
      <c r="T80" s="3"/>
      <c r="U80" s="3"/>
      <c r="V80" s="3"/>
      <c r="W80" s="3"/>
      <c r="X80" s="3"/>
      <c r="Y80" s="3"/>
      <c r="Z80" s="3"/>
    </row>
    <row r="81" spans="1:26" ht="15.75" customHeight="1" x14ac:dyDescent="0.25">
      <c r="A81" s="512"/>
      <c r="B81" s="607"/>
      <c r="C81" s="608"/>
      <c r="D81" s="609"/>
      <c r="E81" s="610"/>
      <c r="F81" s="611"/>
      <c r="G81" s="608"/>
      <c r="H81" s="609"/>
      <c r="I81" s="612"/>
      <c r="J81" s="1150" t="s">
        <v>722</v>
      </c>
      <c r="K81" s="672"/>
      <c r="L81" s="673"/>
      <c r="M81" s="3"/>
      <c r="N81" s="3"/>
      <c r="O81" s="3"/>
      <c r="P81" s="3"/>
      <c r="Q81" s="3"/>
      <c r="R81" s="3"/>
      <c r="S81" s="3"/>
      <c r="T81" s="3"/>
      <c r="U81" s="3"/>
      <c r="V81" s="3"/>
      <c r="W81" s="3"/>
      <c r="X81" s="3"/>
      <c r="Y81" s="3"/>
      <c r="Z81" s="3"/>
    </row>
    <row r="82" spans="1:26" ht="15.75" customHeight="1" x14ac:dyDescent="0.25">
      <c r="A82" s="512"/>
      <c r="B82" s="599"/>
      <c r="C82" s="531"/>
      <c r="D82" s="561"/>
      <c r="E82" s="600"/>
      <c r="F82" s="601"/>
      <c r="G82" s="531"/>
      <c r="H82" s="613" t="s">
        <v>723</v>
      </c>
      <c r="I82" s="614" t="s">
        <v>387</v>
      </c>
      <c r="J82" s="615" t="s">
        <v>724</v>
      </c>
      <c r="K82" s="616" t="s">
        <v>725</v>
      </c>
      <c r="L82" s="617" t="s">
        <v>726</v>
      </c>
      <c r="M82" s="3"/>
      <c r="N82" s="3"/>
      <c r="O82" s="3"/>
      <c r="P82" s="3"/>
      <c r="Q82" s="3"/>
      <c r="R82" s="3"/>
      <c r="S82" s="3"/>
      <c r="T82" s="3"/>
      <c r="U82" s="3"/>
      <c r="V82" s="3"/>
      <c r="W82" s="3"/>
      <c r="X82" s="3"/>
      <c r="Y82" s="3"/>
      <c r="Z82" s="3"/>
    </row>
    <row r="83" spans="1:26" ht="15.75" customHeight="1" x14ac:dyDescent="0.25">
      <c r="A83" s="512"/>
      <c r="B83" s="599"/>
      <c r="C83" s="531"/>
      <c r="D83" s="561"/>
      <c r="E83" s="600"/>
      <c r="F83" s="601"/>
      <c r="G83" s="531"/>
      <c r="H83" s="601">
        <v>2</v>
      </c>
      <c r="I83" s="618">
        <v>1.1279999999999999</v>
      </c>
      <c r="J83" s="619">
        <v>23.6</v>
      </c>
      <c r="K83" s="531">
        <v>23.6</v>
      </c>
      <c r="L83" s="620">
        <v>0</v>
      </c>
      <c r="M83" s="3"/>
      <c r="N83" s="3"/>
      <c r="O83" s="3"/>
      <c r="P83" s="3"/>
      <c r="Q83" s="3"/>
      <c r="R83" s="3"/>
      <c r="S83" s="3"/>
      <c r="T83" s="3"/>
      <c r="U83" s="3"/>
      <c r="V83" s="3"/>
      <c r="W83" s="3"/>
      <c r="X83" s="3"/>
      <c r="Y83" s="3"/>
      <c r="Z83" s="3"/>
    </row>
    <row r="84" spans="1:26" ht="15.75" customHeight="1" x14ac:dyDescent="0.25">
      <c r="A84" s="512"/>
      <c r="B84" s="599"/>
      <c r="C84" s="531"/>
      <c r="D84" s="561"/>
      <c r="E84" s="600"/>
      <c r="F84" s="601"/>
      <c r="G84" s="531"/>
      <c r="H84" s="601">
        <v>3</v>
      </c>
      <c r="I84" s="618">
        <v>1.6930000000000001</v>
      </c>
      <c r="J84" s="619">
        <v>23.702999999999999</v>
      </c>
      <c r="K84" s="531">
        <v>23.702999999999999</v>
      </c>
      <c r="L84" s="620">
        <v>1</v>
      </c>
      <c r="M84" s="3"/>
      <c r="N84" s="3"/>
      <c r="O84" s="3"/>
      <c r="P84" s="3"/>
      <c r="Q84" s="3"/>
      <c r="R84" s="3"/>
      <c r="S84" s="3"/>
      <c r="T84" s="3"/>
      <c r="U84" s="3"/>
      <c r="V84" s="3"/>
      <c r="W84" s="3"/>
      <c r="X84" s="3"/>
      <c r="Y84" s="3"/>
      <c r="Z84" s="3"/>
    </row>
    <row r="85" spans="1:26" ht="15.75" customHeight="1" x14ac:dyDescent="0.25">
      <c r="A85" s="512"/>
      <c r="B85" s="599"/>
      <c r="C85" s="531"/>
      <c r="D85" s="561"/>
      <c r="E85" s="600"/>
      <c r="F85" s="601"/>
      <c r="G85" s="531"/>
      <c r="H85" s="601">
        <v>4</v>
      </c>
      <c r="I85" s="618">
        <v>2.0590000000000002</v>
      </c>
      <c r="J85" s="619">
        <v>23.7149</v>
      </c>
      <c r="K85" s="531">
        <v>23.7149</v>
      </c>
      <c r="L85" s="620">
        <v>7</v>
      </c>
      <c r="M85" s="3"/>
      <c r="N85" s="3"/>
      <c r="O85" s="3"/>
      <c r="P85" s="3"/>
      <c r="Q85" s="3"/>
      <c r="R85" s="3"/>
      <c r="S85" s="3"/>
      <c r="T85" s="3"/>
      <c r="U85" s="3"/>
      <c r="V85" s="3"/>
      <c r="W85" s="3"/>
      <c r="X85" s="3"/>
      <c r="Y85" s="3"/>
      <c r="Z85" s="3"/>
    </row>
    <row r="86" spans="1:26" ht="15.75" customHeight="1" x14ac:dyDescent="0.25">
      <c r="A86" s="512"/>
      <c r="B86" s="599"/>
      <c r="C86" s="531"/>
      <c r="D86" s="561"/>
      <c r="E86" s="600"/>
      <c r="F86" s="601"/>
      <c r="G86" s="531"/>
      <c r="H86" s="601">
        <v>5</v>
      </c>
      <c r="I86" s="618">
        <v>2.3260000000000001</v>
      </c>
      <c r="J86" s="619">
        <v>23.727699999999999</v>
      </c>
      <c r="K86" s="531">
        <v>23.727699999999999</v>
      </c>
      <c r="L86" s="620">
        <v>23</v>
      </c>
      <c r="M86" s="3"/>
      <c r="N86" s="3"/>
      <c r="O86" s="3"/>
      <c r="P86" s="3"/>
      <c r="Q86" s="3"/>
      <c r="R86" s="3"/>
      <c r="S86" s="3"/>
      <c r="T86" s="3"/>
      <c r="U86" s="3"/>
      <c r="V86" s="3"/>
      <c r="W86" s="3"/>
      <c r="X86" s="3"/>
      <c r="Y86" s="3"/>
      <c r="Z86" s="3"/>
    </row>
    <row r="87" spans="1:26" ht="15.75" customHeight="1" x14ac:dyDescent="0.25">
      <c r="A87" s="512"/>
      <c r="B87" s="599"/>
      <c r="C87" s="531"/>
      <c r="D87" s="561"/>
      <c r="E87" s="600"/>
      <c r="F87" s="601"/>
      <c r="G87" s="531"/>
      <c r="H87" s="601">
        <v>6</v>
      </c>
      <c r="I87" s="618">
        <v>2.5339999999999998</v>
      </c>
      <c r="J87" s="619">
        <v>23.740500000000001</v>
      </c>
      <c r="K87" s="531">
        <v>23.740500000000001</v>
      </c>
      <c r="L87" s="620">
        <v>25</v>
      </c>
      <c r="M87" s="3"/>
      <c r="N87" s="3"/>
      <c r="O87" s="3"/>
      <c r="P87" s="3"/>
      <c r="Q87" s="3"/>
      <c r="R87" s="3"/>
      <c r="S87" s="3"/>
      <c r="T87" s="3"/>
      <c r="U87" s="3"/>
      <c r="V87" s="3"/>
      <c r="W87" s="3"/>
      <c r="X87" s="3"/>
      <c r="Y87" s="3"/>
      <c r="Z87" s="3"/>
    </row>
    <row r="88" spans="1:26" ht="15.75" customHeight="1" x14ac:dyDescent="0.25">
      <c r="A88" s="512"/>
      <c r="B88" s="599"/>
      <c r="C88" s="531"/>
      <c r="D88" s="561"/>
      <c r="E88" s="600"/>
      <c r="F88" s="601"/>
      <c r="G88" s="531"/>
      <c r="H88" s="601">
        <v>7</v>
      </c>
      <c r="I88" s="618">
        <v>2.7040000000000002</v>
      </c>
      <c r="J88" s="619">
        <v>23.753299999999999</v>
      </c>
      <c r="K88" s="531">
        <v>23.753299999999999</v>
      </c>
      <c r="L88" s="620">
        <v>21</v>
      </c>
      <c r="M88" s="3"/>
      <c r="N88" s="3"/>
      <c r="O88" s="3"/>
      <c r="P88" s="3"/>
      <c r="Q88" s="3"/>
      <c r="R88" s="3"/>
      <c r="S88" s="3"/>
      <c r="T88" s="3"/>
      <c r="U88" s="3"/>
      <c r="V88" s="3"/>
      <c r="W88" s="3"/>
      <c r="X88" s="3"/>
      <c r="Y88" s="3"/>
      <c r="Z88" s="3"/>
    </row>
    <row r="89" spans="1:26" ht="15.75" customHeight="1" x14ac:dyDescent="0.25">
      <c r="A89" s="512"/>
      <c r="B89" s="599"/>
      <c r="C89" s="531"/>
      <c r="D89" s="561"/>
      <c r="E89" s="600"/>
      <c r="F89" s="601"/>
      <c r="G89" s="531"/>
      <c r="H89" s="601">
        <v>8</v>
      </c>
      <c r="I89" s="618">
        <v>2.847</v>
      </c>
      <c r="J89" s="619">
        <v>23.76</v>
      </c>
      <c r="K89" s="531">
        <v>23.76</v>
      </c>
      <c r="L89" s="620">
        <v>17</v>
      </c>
      <c r="M89" s="3"/>
      <c r="N89" s="3"/>
      <c r="O89" s="3"/>
      <c r="P89" s="3"/>
      <c r="Q89" s="3"/>
      <c r="R89" s="3"/>
      <c r="S89" s="3"/>
      <c r="T89" s="3"/>
      <c r="U89" s="3"/>
      <c r="V89" s="3"/>
      <c r="W89" s="3"/>
      <c r="X89" s="3"/>
      <c r="Y89" s="3"/>
      <c r="Z89" s="3"/>
    </row>
    <row r="90" spans="1:26" ht="15.75" customHeight="1" x14ac:dyDescent="0.25">
      <c r="A90" s="512"/>
      <c r="B90" s="599"/>
      <c r="C90" s="531"/>
      <c r="D90" s="561"/>
      <c r="E90" s="600"/>
      <c r="F90" s="601"/>
      <c r="G90" s="531"/>
      <c r="H90" s="601">
        <v>9</v>
      </c>
      <c r="I90" s="618">
        <v>2.97</v>
      </c>
      <c r="J90" s="619">
        <v>23.77</v>
      </c>
      <c r="K90" s="531">
        <v>23.77</v>
      </c>
      <c r="L90" s="620">
        <v>6</v>
      </c>
      <c r="M90" s="3"/>
      <c r="N90" s="3"/>
      <c r="O90" s="3"/>
      <c r="P90" s="3"/>
      <c r="Q90" s="3"/>
      <c r="R90" s="3"/>
      <c r="S90" s="3"/>
      <c r="T90" s="3"/>
      <c r="U90" s="3"/>
      <c r="V90" s="3"/>
      <c r="W90" s="3"/>
      <c r="X90" s="3"/>
      <c r="Y90" s="3"/>
      <c r="Z90" s="3"/>
    </row>
    <row r="91" spans="1:26" ht="15.75" customHeight="1" x14ac:dyDescent="0.25">
      <c r="A91" s="512"/>
      <c r="B91" s="599"/>
      <c r="C91" s="531"/>
      <c r="D91" s="561"/>
      <c r="E91" s="600"/>
      <c r="F91" s="601"/>
      <c r="G91" s="531"/>
      <c r="H91" s="601">
        <v>10</v>
      </c>
      <c r="I91" s="618">
        <v>3.0779999999999998</v>
      </c>
      <c r="J91" s="621"/>
      <c r="K91" s="622">
        <v>23.800999999999998</v>
      </c>
      <c r="L91" s="623">
        <v>0</v>
      </c>
      <c r="M91" s="3"/>
      <c r="N91" s="3"/>
      <c r="O91" s="3"/>
      <c r="P91" s="3"/>
      <c r="Q91" s="3"/>
      <c r="R91" s="3"/>
      <c r="S91" s="3"/>
      <c r="T91" s="3"/>
      <c r="U91" s="3"/>
      <c r="V91" s="3"/>
      <c r="W91" s="3"/>
      <c r="X91" s="3"/>
      <c r="Y91" s="3"/>
      <c r="Z91" s="3"/>
    </row>
    <row r="92" spans="1:26" ht="15.75" customHeight="1" x14ac:dyDescent="0.25">
      <c r="A92" s="512"/>
      <c r="B92" s="624"/>
      <c r="C92" s="625"/>
      <c r="D92" s="625"/>
      <c r="E92" s="600">
        <f>SUM(E75:E91)</f>
        <v>0</v>
      </c>
      <c r="F92" s="601"/>
      <c r="G92" s="625"/>
      <c r="H92" s="625"/>
      <c r="I92" s="602">
        <f>SUM(I75:I80)</f>
        <v>0</v>
      </c>
      <c r="J92" s="512"/>
      <c r="K92" s="512"/>
      <c r="L92" s="512"/>
      <c r="M92" s="3"/>
      <c r="N92" s="3"/>
      <c r="O92" s="3"/>
      <c r="P92" s="3"/>
      <c r="Q92" s="3"/>
      <c r="R92" s="3"/>
      <c r="S92" s="3"/>
      <c r="T92" s="3"/>
      <c r="U92" s="3"/>
      <c r="V92" s="3"/>
      <c r="W92" s="3"/>
      <c r="X92" s="3"/>
      <c r="Y92" s="3"/>
      <c r="Z92" s="3"/>
    </row>
    <row r="93" spans="1:26" ht="15.75" customHeight="1" x14ac:dyDescent="0.25">
      <c r="A93" s="510"/>
      <c r="B93" s="1151" t="s">
        <v>727</v>
      </c>
      <c r="C93" s="672"/>
      <c r="D93" s="672"/>
      <c r="E93" s="672"/>
      <c r="F93" s="672"/>
      <c r="G93" s="672"/>
      <c r="H93" s="672"/>
      <c r="I93" s="672"/>
      <c r="J93" s="672"/>
      <c r="K93" s="672"/>
      <c r="L93" s="673"/>
      <c r="M93" s="3"/>
      <c r="N93" s="3"/>
      <c r="O93" s="3"/>
      <c r="P93" s="3"/>
      <c r="Q93" s="3"/>
      <c r="R93" s="3"/>
      <c r="S93" s="3"/>
      <c r="T93" s="3"/>
      <c r="U93" s="3"/>
      <c r="V93" s="3"/>
      <c r="W93" s="3"/>
      <c r="X93" s="3"/>
      <c r="Y93" s="3"/>
      <c r="Z93" s="3"/>
    </row>
    <row r="94" spans="1:26" ht="15.75" customHeight="1" x14ac:dyDescent="0.25">
      <c r="A94" s="510"/>
      <c r="B94" s="1152" t="s">
        <v>706</v>
      </c>
      <c r="C94" s="703"/>
      <c r="D94" s="703"/>
      <c r="E94" s="703"/>
      <c r="F94" s="733"/>
      <c r="G94" s="1153" t="s">
        <v>712</v>
      </c>
      <c r="H94" s="703"/>
      <c r="I94" s="948"/>
      <c r="J94" s="512"/>
      <c r="K94" s="512"/>
      <c r="L94" s="512"/>
      <c r="M94" s="3"/>
      <c r="N94" s="3"/>
      <c r="O94" s="3"/>
      <c r="P94" s="3"/>
      <c r="Q94" s="3"/>
      <c r="R94" s="3"/>
      <c r="S94" s="3"/>
      <c r="T94" s="3"/>
      <c r="U94" s="3"/>
      <c r="V94" s="3"/>
      <c r="W94" s="3"/>
      <c r="X94" s="3"/>
      <c r="Y94" s="3"/>
      <c r="Z94" s="3"/>
    </row>
    <row r="95" spans="1:26" ht="15.75" customHeight="1" x14ac:dyDescent="0.25">
      <c r="A95" s="510"/>
      <c r="B95" s="592" t="s">
        <v>716</v>
      </c>
      <c r="C95" s="593" t="s">
        <v>717</v>
      </c>
      <c r="D95" s="593" t="s">
        <v>718</v>
      </c>
      <c r="E95" s="594" t="s">
        <v>719</v>
      </c>
      <c r="F95" s="593"/>
      <c r="G95" s="595" t="s">
        <v>716</v>
      </c>
      <c r="H95" s="596" t="s">
        <v>718</v>
      </c>
      <c r="I95" s="597" t="s">
        <v>719</v>
      </c>
      <c r="J95" s="512"/>
      <c r="K95" s="510"/>
      <c r="L95" s="512"/>
      <c r="M95" s="3"/>
      <c r="N95" s="3"/>
      <c r="O95" s="3"/>
      <c r="P95" s="3"/>
      <c r="Q95" s="3"/>
      <c r="R95" s="3"/>
      <c r="S95" s="3"/>
      <c r="T95" s="3"/>
      <c r="U95" s="3"/>
      <c r="V95" s="3"/>
      <c r="W95" s="3"/>
      <c r="X95" s="3"/>
      <c r="Y95" s="3"/>
      <c r="Z95" s="3"/>
    </row>
    <row r="96" spans="1:26" ht="15.75" customHeight="1" x14ac:dyDescent="0.25">
      <c r="A96" s="510"/>
      <c r="B96" s="599">
        <f t="shared" ref="B96:B101" si="15">J$63+(0.73*J$65)</f>
        <v>0</v>
      </c>
      <c r="C96" s="531">
        <f t="shared" ref="C96:C101" si="16">J$63-(0.73*J$65)</f>
        <v>0</v>
      </c>
      <c r="D96" s="531">
        <f t="shared" ref="D96:D101" si="17">AVERAGE($C$29:$G$34)</f>
        <v>0</v>
      </c>
      <c r="E96" s="600">
        <v>0</v>
      </c>
      <c r="F96" s="601"/>
      <c r="G96" s="531">
        <f>J65*2.28</f>
        <v>0</v>
      </c>
      <c r="H96" s="531">
        <v>2.8000000000000001E-2</v>
      </c>
      <c r="I96" s="602">
        <v>0</v>
      </c>
      <c r="J96" s="512"/>
      <c r="K96" s="510"/>
      <c r="L96" s="512"/>
      <c r="M96" s="3"/>
      <c r="N96" s="3"/>
      <c r="O96" s="3"/>
      <c r="P96" s="3"/>
      <c r="Q96" s="3"/>
      <c r="R96" s="3"/>
      <c r="S96" s="3"/>
      <c r="T96" s="3"/>
      <c r="U96" s="3"/>
      <c r="V96" s="3"/>
      <c r="W96" s="3"/>
      <c r="X96" s="3"/>
      <c r="Y96" s="3"/>
      <c r="Z96" s="3"/>
    </row>
    <row r="97" spans="1:26" ht="15.75" customHeight="1" x14ac:dyDescent="0.25">
      <c r="A97" s="510"/>
      <c r="B97" s="599">
        <f t="shared" si="15"/>
        <v>0</v>
      </c>
      <c r="C97" s="531">
        <f t="shared" si="16"/>
        <v>0</v>
      </c>
      <c r="D97" s="531">
        <f t="shared" si="17"/>
        <v>0</v>
      </c>
      <c r="E97" s="600">
        <v>0</v>
      </c>
      <c r="F97" s="601"/>
      <c r="G97" s="531">
        <f>J65*2.28</f>
        <v>0</v>
      </c>
      <c r="H97" s="531">
        <v>2.8000000000000001E-2</v>
      </c>
      <c r="I97" s="602">
        <v>0</v>
      </c>
      <c r="J97" s="512"/>
      <c r="K97" s="510"/>
      <c r="L97" s="512"/>
      <c r="M97" s="3"/>
      <c r="N97" s="3"/>
      <c r="O97" s="3"/>
      <c r="P97" s="3"/>
      <c r="Q97" s="3"/>
      <c r="R97" s="3"/>
      <c r="S97" s="3"/>
      <c r="T97" s="3"/>
      <c r="U97" s="3"/>
      <c r="V97" s="3"/>
      <c r="W97" s="3"/>
      <c r="X97" s="3"/>
      <c r="Y97" s="3"/>
      <c r="Z97" s="3"/>
    </row>
    <row r="98" spans="1:26" ht="15.75" customHeight="1" x14ac:dyDescent="0.25">
      <c r="A98" s="510"/>
      <c r="B98" s="599">
        <f t="shared" si="15"/>
        <v>0</v>
      </c>
      <c r="C98" s="531">
        <f t="shared" si="16"/>
        <v>0</v>
      </c>
      <c r="D98" s="531">
        <f t="shared" si="17"/>
        <v>0</v>
      </c>
      <c r="E98" s="600">
        <v>0</v>
      </c>
      <c r="F98" s="601"/>
      <c r="G98" s="531">
        <f>J65*2.28</f>
        <v>0</v>
      </c>
      <c r="H98" s="531">
        <v>2.8000000000000001E-2</v>
      </c>
      <c r="I98" s="602">
        <v>0</v>
      </c>
      <c r="J98" s="516"/>
      <c r="K98" s="510"/>
      <c r="L98" s="512"/>
      <c r="M98" s="3"/>
      <c r="N98" s="3"/>
      <c r="O98" s="3"/>
      <c r="P98" s="3"/>
      <c r="Q98" s="3"/>
      <c r="R98" s="3"/>
      <c r="S98" s="3"/>
      <c r="T98" s="3"/>
      <c r="U98" s="3"/>
      <c r="V98" s="3"/>
      <c r="W98" s="3"/>
      <c r="X98" s="3"/>
      <c r="Y98" s="3"/>
      <c r="Z98" s="3"/>
    </row>
    <row r="99" spans="1:26" ht="15.75" customHeight="1" x14ac:dyDescent="0.25">
      <c r="A99" s="510"/>
      <c r="B99" s="599">
        <f t="shared" si="15"/>
        <v>0</v>
      </c>
      <c r="C99" s="531">
        <f t="shared" si="16"/>
        <v>0</v>
      </c>
      <c r="D99" s="531">
        <f t="shared" si="17"/>
        <v>0</v>
      </c>
      <c r="E99" s="600">
        <v>0</v>
      </c>
      <c r="F99" s="601"/>
      <c r="G99" s="531">
        <f>J65*2.28</f>
        <v>0</v>
      </c>
      <c r="H99" s="531">
        <v>2.8000000000000001E-2</v>
      </c>
      <c r="I99" s="602">
        <v>0</v>
      </c>
      <c r="J99" s="512"/>
      <c r="K99" s="510"/>
      <c r="L99" s="283"/>
      <c r="M99" s="3"/>
      <c r="N99" s="3"/>
      <c r="O99" s="3"/>
      <c r="P99" s="3"/>
      <c r="Q99" s="3"/>
      <c r="R99" s="3"/>
      <c r="S99" s="3"/>
      <c r="T99" s="3"/>
      <c r="U99" s="3"/>
      <c r="V99" s="3"/>
      <c r="W99" s="3"/>
      <c r="X99" s="3"/>
      <c r="Y99" s="3"/>
      <c r="Z99" s="3"/>
    </row>
    <row r="100" spans="1:26" ht="15.75" customHeight="1" x14ac:dyDescent="0.25">
      <c r="A100" s="510"/>
      <c r="B100" s="599">
        <f t="shared" si="15"/>
        <v>0</v>
      </c>
      <c r="C100" s="531">
        <f t="shared" si="16"/>
        <v>0</v>
      </c>
      <c r="D100" s="531">
        <f t="shared" si="17"/>
        <v>0</v>
      </c>
      <c r="E100" s="600">
        <v>0</v>
      </c>
      <c r="F100" s="601"/>
      <c r="G100" s="531">
        <f>J65*2.28</f>
        <v>0</v>
      </c>
      <c r="H100" s="531">
        <v>2.8000000000000001E-2</v>
      </c>
      <c r="I100" s="602">
        <v>0</v>
      </c>
      <c r="J100" s="512"/>
      <c r="K100" s="512"/>
      <c r="L100" s="512"/>
      <c r="M100" s="3"/>
      <c r="N100" s="3"/>
      <c r="O100" s="3"/>
      <c r="P100" s="3"/>
      <c r="Q100" s="3"/>
      <c r="R100" s="3"/>
      <c r="S100" s="3"/>
      <c r="T100" s="3"/>
      <c r="U100" s="3"/>
      <c r="V100" s="3"/>
      <c r="W100" s="3"/>
      <c r="X100" s="3"/>
      <c r="Y100" s="3"/>
      <c r="Z100" s="3"/>
    </row>
    <row r="101" spans="1:26" ht="15.75" customHeight="1" x14ac:dyDescent="0.25">
      <c r="A101" s="510"/>
      <c r="B101" s="626">
        <f t="shared" si="15"/>
        <v>0</v>
      </c>
      <c r="C101" s="622">
        <f t="shared" si="16"/>
        <v>0</v>
      </c>
      <c r="D101" s="622">
        <f t="shared" si="17"/>
        <v>0</v>
      </c>
      <c r="E101" s="627">
        <v>0</v>
      </c>
      <c r="F101" s="628"/>
      <c r="G101" s="622">
        <f>J65*2.28</f>
        <v>0</v>
      </c>
      <c r="H101" s="622">
        <v>2.8000000000000001E-2</v>
      </c>
      <c r="I101" s="629">
        <v>0</v>
      </c>
      <c r="J101" s="512"/>
      <c r="K101" s="630"/>
      <c r="L101" s="512"/>
      <c r="M101" s="3"/>
      <c r="N101" s="3"/>
      <c r="O101" s="3"/>
      <c r="P101" s="3"/>
      <c r="Q101" s="3"/>
      <c r="R101" s="3"/>
      <c r="S101" s="3"/>
      <c r="T101" s="3"/>
      <c r="U101" s="3"/>
      <c r="V101" s="3"/>
      <c r="W101" s="3"/>
      <c r="X101" s="3"/>
      <c r="Y101" s="3"/>
      <c r="Z101" s="3"/>
    </row>
    <row r="102" spans="1:26" ht="15.75" customHeight="1" x14ac:dyDescent="0.25">
      <c r="A102" s="510"/>
      <c r="B102" s="599"/>
      <c r="C102" s="531"/>
      <c r="D102" s="561"/>
      <c r="E102" s="600"/>
      <c r="F102" s="601"/>
      <c r="G102" s="531"/>
      <c r="H102" s="561"/>
      <c r="I102" s="602"/>
      <c r="J102" s="1150" t="s">
        <v>722</v>
      </c>
      <c r="K102" s="672"/>
      <c r="L102" s="673"/>
      <c r="M102" s="3"/>
      <c r="N102" s="3"/>
      <c r="O102" s="3"/>
      <c r="P102" s="3"/>
      <c r="Q102" s="3"/>
      <c r="R102" s="3"/>
      <c r="S102" s="3"/>
      <c r="T102" s="3"/>
      <c r="U102" s="3"/>
      <c r="V102" s="3"/>
      <c r="W102" s="3"/>
      <c r="X102" s="3"/>
      <c r="Y102" s="3"/>
      <c r="Z102" s="3"/>
    </row>
    <row r="103" spans="1:26" ht="15.75" customHeight="1" x14ac:dyDescent="0.25">
      <c r="A103" s="510"/>
      <c r="B103" s="599"/>
      <c r="C103" s="531"/>
      <c r="D103" s="561"/>
      <c r="E103" s="600"/>
      <c r="F103" s="601"/>
      <c r="G103" s="531"/>
      <c r="H103" s="561"/>
      <c r="I103" s="602"/>
      <c r="J103" s="631" t="s">
        <v>724</v>
      </c>
      <c r="K103" s="616" t="s">
        <v>725</v>
      </c>
      <c r="L103" s="617" t="s">
        <v>726</v>
      </c>
      <c r="M103" s="3"/>
      <c r="N103" s="3"/>
      <c r="O103" s="3"/>
      <c r="P103" s="3"/>
      <c r="Q103" s="3"/>
      <c r="R103" s="3"/>
      <c r="S103" s="3"/>
      <c r="T103" s="3"/>
      <c r="U103" s="3"/>
      <c r="V103" s="3"/>
      <c r="W103" s="3"/>
      <c r="X103" s="3"/>
      <c r="Y103" s="3"/>
      <c r="Z103" s="3"/>
    </row>
    <row r="104" spans="1:26" ht="15.75" customHeight="1" x14ac:dyDescent="0.25">
      <c r="A104" s="510"/>
      <c r="B104" s="599"/>
      <c r="C104" s="531"/>
      <c r="D104" s="561"/>
      <c r="E104" s="600"/>
      <c r="F104" s="601"/>
      <c r="G104" s="531"/>
      <c r="H104" s="561"/>
      <c r="I104" s="602"/>
      <c r="J104" s="619">
        <v>23.6</v>
      </c>
      <c r="K104" s="531">
        <v>23.6</v>
      </c>
      <c r="L104" s="620">
        <v>0</v>
      </c>
      <c r="M104" s="3"/>
      <c r="N104" s="3"/>
      <c r="O104" s="3"/>
      <c r="P104" s="3"/>
      <c r="Q104" s="3"/>
      <c r="R104" s="3"/>
      <c r="S104" s="3"/>
      <c r="T104" s="3"/>
      <c r="U104" s="3"/>
      <c r="V104" s="3"/>
      <c r="W104" s="3"/>
      <c r="X104" s="3"/>
      <c r="Y104" s="3"/>
      <c r="Z104" s="3"/>
    </row>
    <row r="105" spans="1:26" ht="15.75" customHeight="1" x14ac:dyDescent="0.25">
      <c r="A105" s="510"/>
      <c r="B105" s="599"/>
      <c r="C105" s="531"/>
      <c r="D105" s="561"/>
      <c r="E105" s="600"/>
      <c r="F105" s="601"/>
      <c r="G105" s="531"/>
      <c r="H105" s="561"/>
      <c r="I105" s="602"/>
      <c r="J105" s="619">
        <v>23.702999999999999</v>
      </c>
      <c r="K105" s="531">
        <v>23.702999999999999</v>
      </c>
      <c r="L105" s="620">
        <v>1</v>
      </c>
      <c r="M105" s="3"/>
      <c r="N105" s="3"/>
      <c r="O105" s="3"/>
      <c r="P105" s="3"/>
      <c r="Q105" s="3"/>
      <c r="R105" s="3"/>
      <c r="S105" s="3"/>
      <c r="T105" s="3"/>
      <c r="U105" s="3"/>
      <c r="V105" s="3"/>
      <c r="W105" s="3"/>
      <c r="X105" s="3"/>
      <c r="Y105" s="3"/>
      <c r="Z105" s="3"/>
    </row>
    <row r="106" spans="1:26" ht="15.75" customHeight="1" x14ac:dyDescent="0.25">
      <c r="A106" s="510"/>
      <c r="B106" s="599"/>
      <c r="C106" s="531"/>
      <c r="D106" s="561"/>
      <c r="E106" s="600"/>
      <c r="F106" s="601"/>
      <c r="G106" s="531"/>
      <c r="H106" s="561"/>
      <c r="I106" s="602"/>
      <c r="J106" s="619">
        <v>23.7149</v>
      </c>
      <c r="K106" s="531">
        <v>23.7149</v>
      </c>
      <c r="L106" s="620">
        <v>7</v>
      </c>
      <c r="M106" s="3"/>
      <c r="N106" s="3"/>
      <c r="O106" s="3"/>
      <c r="P106" s="3"/>
      <c r="Q106" s="3"/>
      <c r="R106" s="3"/>
      <c r="S106" s="3"/>
      <c r="T106" s="3"/>
      <c r="U106" s="3"/>
      <c r="V106" s="3"/>
      <c r="W106" s="3"/>
      <c r="X106" s="3"/>
      <c r="Y106" s="3"/>
      <c r="Z106" s="3"/>
    </row>
    <row r="107" spans="1:26" ht="15.75" customHeight="1" x14ac:dyDescent="0.25">
      <c r="A107" s="510"/>
      <c r="B107" s="599"/>
      <c r="C107" s="531"/>
      <c r="D107" s="561"/>
      <c r="E107" s="600"/>
      <c r="F107" s="601"/>
      <c r="G107" s="531"/>
      <c r="H107" s="561"/>
      <c r="I107" s="602"/>
      <c r="J107" s="619">
        <v>23.727699999999999</v>
      </c>
      <c r="K107" s="531">
        <v>23.727699999999999</v>
      </c>
      <c r="L107" s="620">
        <v>23</v>
      </c>
      <c r="M107" s="3"/>
      <c r="N107" s="3"/>
      <c r="O107" s="3"/>
      <c r="P107" s="3"/>
      <c r="Q107" s="3"/>
      <c r="R107" s="3"/>
      <c r="S107" s="3"/>
      <c r="T107" s="3"/>
      <c r="U107" s="3"/>
      <c r="V107" s="3"/>
      <c r="W107" s="3"/>
      <c r="X107" s="3"/>
      <c r="Y107" s="3"/>
      <c r="Z107" s="3"/>
    </row>
    <row r="108" spans="1:26" ht="15.75" customHeight="1" x14ac:dyDescent="0.25">
      <c r="A108" s="510"/>
      <c r="B108" s="599"/>
      <c r="C108" s="531"/>
      <c r="D108" s="561"/>
      <c r="E108" s="600"/>
      <c r="F108" s="601"/>
      <c r="G108" s="531"/>
      <c r="H108" s="561"/>
      <c r="I108" s="602"/>
      <c r="J108" s="619">
        <v>23.740500000000001</v>
      </c>
      <c r="K108" s="531">
        <v>23.740500000000001</v>
      </c>
      <c r="L108" s="620">
        <v>25</v>
      </c>
      <c r="M108" s="3"/>
      <c r="N108" s="3"/>
      <c r="O108" s="3"/>
      <c r="P108" s="3"/>
      <c r="Q108" s="3"/>
      <c r="R108" s="3"/>
      <c r="S108" s="3"/>
      <c r="T108" s="3"/>
      <c r="U108" s="3"/>
      <c r="V108" s="3"/>
      <c r="W108" s="3"/>
      <c r="X108" s="3"/>
      <c r="Y108" s="3"/>
      <c r="Z108" s="3"/>
    </row>
    <row r="109" spans="1:26" ht="15.75" customHeight="1" x14ac:dyDescent="0.25">
      <c r="A109" s="510"/>
      <c r="B109" s="599"/>
      <c r="C109" s="531"/>
      <c r="D109" s="561"/>
      <c r="E109" s="600"/>
      <c r="F109" s="601"/>
      <c r="G109" s="531"/>
      <c r="H109" s="561"/>
      <c r="I109" s="602"/>
      <c r="J109" s="619">
        <v>23.753299999999999</v>
      </c>
      <c r="K109" s="531">
        <v>23.753299999999999</v>
      </c>
      <c r="L109" s="620">
        <v>21</v>
      </c>
      <c r="M109" s="3"/>
      <c r="N109" s="3"/>
      <c r="O109" s="3"/>
      <c r="P109" s="3"/>
      <c r="Q109" s="3"/>
      <c r="R109" s="3"/>
      <c r="S109" s="3"/>
      <c r="T109" s="3"/>
      <c r="U109" s="3"/>
      <c r="V109" s="3"/>
      <c r="W109" s="3"/>
      <c r="X109" s="3"/>
      <c r="Y109" s="3"/>
      <c r="Z109" s="3"/>
    </row>
    <row r="110" spans="1:26" ht="15.75" customHeight="1" x14ac:dyDescent="0.25">
      <c r="A110" s="510"/>
      <c r="B110" s="599"/>
      <c r="C110" s="531"/>
      <c r="D110" s="561"/>
      <c r="E110" s="600"/>
      <c r="F110" s="601"/>
      <c r="G110" s="531"/>
      <c r="H110" s="561"/>
      <c r="I110" s="602"/>
      <c r="J110" s="619">
        <v>23.76</v>
      </c>
      <c r="K110" s="531">
        <v>23.76</v>
      </c>
      <c r="L110" s="620">
        <v>17</v>
      </c>
      <c r="M110" s="3"/>
      <c r="N110" s="3"/>
      <c r="O110" s="3"/>
      <c r="P110" s="3"/>
      <c r="Q110" s="3"/>
      <c r="R110" s="3"/>
      <c r="S110" s="3"/>
      <c r="T110" s="3"/>
      <c r="U110" s="3"/>
      <c r="V110" s="3"/>
      <c r="W110" s="3"/>
      <c r="X110" s="3"/>
      <c r="Y110" s="3"/>
      <c r="Z110" s="3"/>
    </row>
    <row r="111" spans="1:26" ht="15.75" customHeight="1" x14ac:dyDescent="0.25">
      <c r="A111" s="510"/>
      <c r="B111" s="599"/>
      <c r="C111" s="531"/>
      <c r="D111" s="561"/>
      <c r="E111" s="600"/>
      <c r="F111" s="601"/>
      <c r="G111" s="531"/>
      <c r="H111" s="561"/>
      <c r="I111" s="602"/>
      <c r="J111" s="619">
        <v>23.77</v>
      </c>
      <c r="K111" s="531">
        <v>23.77</v>
      </c>
      <c r="L111" s="620">
        <v>6</v>
      </c>
      <c r="M111" s="3"/>
      <c r="N111" s="3"/>
      <c r="O111" s="3"/>
      <c r="P111" s="3"/>
      <c r="Q111" s="3"/>
      <c r="R111" s="3"/>
      <c r="S111" s="3"/>
      <c r="T111" s="3"/>
      <c r="U111" s="3"/>
      <c r="V111" s="3"/>
      <c r="W111" s="3"/>
      <c r="X111" s="3"/>
      <c r="Y111" s="3"/>
      <c r="Z111" s="3"/>
    </row>
    <row r="112" spans="1:26" ht="15.75" customHeight="1" x14ac:dyDescent="0.25">
      <c r="A112" s="510"/>
      <c r="B112" s="599"/>
      <c r="C112" s="531"/>
      <c r="D112" s="561"/>
      <c r="E112" s="600"/>
      <c r="F112" s="601"/>
      <c r="G112" s="531"/>
      <c r="H112" s="561"/>
      <c r="I112" s="602"/>
      <c r="J112" s="621"/>
      <c r="K112" s="622">
        <v>23.800999999999998</v>
      </c>
      <c r="L112" s="623">
        <v>0</v>
      </c>
      <c r="M112" s="3"/>
      <c r="N112" s="3"/>
      <c r="O112" s="3"/>
      <c r="P112" s="3"/>
      <c r="Q112" s="3"/>
      <c r="R112" s="3"/>
      <c r="S112" s="3"/>
      <c r="T112" s="3"/>
      <c r="U112" s="3"/>
      <c r="V112" s="3"/>
      <c r="W112" s="3"/>
      <c r="X112" s="3"/>
      <c r="Y112" s="3"/>
      <c r="Z112" s="3"/>
    </row>
    <row r="113" spans="1:26" ht="15.75" customHeight="1" x14ac:dyDescent="0.25">
      <c r="A113" s="510"/>
      <c r="B113" s="524"/>
      <c r="C113" s="632"/>
      <c r="D113" s="632"/>
      <c r="E113" s="627">
        <f>SUM(E96:E112)</f>
        <v>0</v>
      </c>
      <c r="F113" s="628"/>
      <c r="G113" s="632"/>
      <c r="H113" s="632"/>
      <c r="I113" s="629">
        <f>SUM(I96:I112)</f>
        <v>0</v>
      </c>
      <c r="J113" s="512"/>
      <c r="K113" s="512"/>
      <c r="L113" s="512"/>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7">
    <mergeCell ref="B73:F73"/>
    <mergeCell ref="G73:I73"/>
    <mergeCell ref="E38:G38"/>
    <mergeCell ref="E43:G43"/>
    <mergeCell ref="B63:C63"/>
    <mergeCell ref="B68:C68"/>
    <mergeCell ref="B72:L72"/>
    <mergeCell ref="J81:L81"/>
    <mergeCell ref="B93:L93"/>
    <mergeCell ref="B94:F94"/>
    <mergeCell ref="G94:I94"/>
    <mergeCell ref="J102:L102"/>
    <mergeCell ref="H7:K7"/>
    <mergeCell ref="H13:L13"/>
    <mergeCell ref="A6:B6"/>
    <mergeCell ref="A7:B7"/>
    <mergeCell ref="C7:E7"/>
    <mergeCell ref="F7:G7"/>
    <mergeCell ref="A8:B8"/>
    <mergeCell ref="C8:E8"/>
    <mergeCell ref="A10:B10"/>
    <mergeCell ref="A5:B5"/>
    <mergeCell ref="C5:E5"/>
    <mergeCell ref="F5:G5"/>
    <mergeCell ref="H5:K5"/>
    <mergeCell ref="C6:E6"/>
    <mergeCell ref="F6:G6"/>
    <mergeCell ref="H6:K6"/>
    <mergeCell ref="F4:G4"/>
    <mergeCell ref="H4:K4"/>
    <mergeCell ref="A1:L1"/>
    <mergeCell ref="A3:B3"/>
    <mergeCell ref="C3:E3"/>
    <mergeCell ref="F3:G3"/>
    <mergeCell ref="H3:K3"/>
    <mergeCell ref="A4:B4"/>
    <mergeCell ref="C4:E4"/>
  </mergeCells>
  <printOptions horizontalCentered="1"/>
  <pageMargins left="0.25" right="0.25" top="0.75" bottom="0.75" header="0" footer="0"/>
  <pageSetup orientation="portrait" r:id="rId1"/>
  <headerFooter>
    <oddHeader>&amp;CInitial Process Studies</oddHeader>
    <oddFooter>&amp;L 1AF0003 &amp;A&amp;CFF0000Printed Copy Uncontrolled.   
&amp;R&amp;P of  Rev &amp;D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A1000"/>
  <sheetViews>
    <sheetView showGridLines="0" topLeftCell="A4" zoomScaleNormal="100" workbookViewId="0">
      <selection activeCell="B22" sqref="B22:BA22"/>
    </sheetView>
  </sheetViews>
  <sheetFormatPr defaultColWidth="12.625" defaultRowHeight="15" customHeight="1" x14ac:dyDescent="0.2"/>
  <cols>
    <col min="1" max="53" width="1.5" customWidth="1"/>
  </cols>
  <sheetData>
    <row r="1" spans="1:53"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row>
    <row r="2" spans="1:53" ht="92.25" x14ac:dyDescent="0.25">
      <c r="A2" s="3"/>
      <c r="B2" s="1159" t="s">
        <v>728</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653"/>
      <c r="BA2" s="653"/>
    </row>
    <row r="3" spans="1:53" ht="92.25" x14ac:dyDescent="0.25">
      <c r="A3" s="3"/>
      <c r="B3" s="633"/>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3"/>
      <c r="AQ3" s="3"/>
      <c r="AR3" s="475"/>
      <c r="AS3" s="3"/>
      <c r="AT3" s="3"/>
      <c r="AU3" s="3"/>
      <c r="AV3" s="3"/>
      <c r="AW3" s="3"/>
      <c r="AX3" s="3"/>
      <c r="AY3" s="3"/>
      <c r="AZ3" s="3"/>
      <c r="BA3" s="3"/>
    </row>
    <row r="4" spans="1:53"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 customHeight="1" x14ac:dyDescent="0.25">
      <c r="A5" s="3"/>
      <c r="B5" s="1160" t="s">
        <v>729</v>
      </c>
      <c r="C5" s="653"/>
      <c r="D5" s="653"/>
      <c r="E5" s="653"/>
      <c r="F5" s="653"/>
      <c r="G5" s="653"/>
      <c r="H5" s="653"/>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53"/>
      <c r="BA5" s="653"/>
    </row>
    <row r="6" spans="1:53" ht="60.75" customHeight="1" x14ac:dyDescent="0.25">
      <c r="A6" s="3"/>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3"/>
      <c r="AQ6" s="3"/>
      <c r="AR6" s="3"/>
      <c r="AS6" s="3"/>
      <c r="AT6" s="3"/>
      <c r="AU6" s="3"/>
      <c r="AV6" s="3"/>
      <c r="AW6" s="3"/>
      <c r="AX6" s="3"/>
      <c r="AY6" s="3"/>
      <c r="AZ6" s="3"/>
      <c r="BA6" s="3"/>
    </row>
    <row r="7" spans="1:53" x14ac:dyDescent="0.2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x14ac:dyDescent="0.2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row>
    <row r="11" spans="1:53" x14ac:dyDescent="0.2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row>
    <row r="12" spans="1:53"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row>
    <row r="13" spans="1:53" ht="41.25" customHeight="1" x14ac:dyDescent="0.25">
      <c r="A13" s="3"/>
      <c r="B13" s="3"/>
      <c r="C13" s="3"/>
      <c r="D13" s="3"/>
      <c r="E13" s="3"/>
      <c r="F13" s="3"/>
      <c r="G13" s="3"/>
      <c r="H13" s="3"/>
      <c r="I13" s="3"/>
      <c r="J13" s="3"/>
      <c r="K13" s="3"/>
      <c r="L13" s="3"/>
      <c r="M13" s="3"/>
      <c r="N13" s="3"/>
      <c r="O13" s="1161" t="s">
        <v>730</v>
      </c>
      <c r="P13" s="672"/>
      <c r="Q13" s="672"/>
      <c r="R13" s="672"/>
      <c r="S13" s="672"/>
      <c r="T13" s="672"/>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c r="AS13" s="672"/>
      <c r="AT13" s="672"/>
      <c r="AU13" s="672"/>
      <c r="AV13" s="672"/>
      <c r="AW13" s="672"/>
      <c r="AX13" s="672"/>
      <c r="AY13" s="672"/>
      <c r="AZ13" s="672"/>
      <c r="BA13" s="968"/>
    </row>
    <row r="14" spans="1:53" ht="21" x14ac:dyDescent="0.35">
      <c r="A14" s="3"/>
      <c r="B14" s="3"/>
      <c r="C14" s="3"/>
      <c r="D14" s="3"/>
      <c r="E14" s="3"/>
      <c r="F14" s="3"/>
      <c r="G14" s="3"/>
      <c r="H14" s="3"/>
      <c r="I14" s="3"/>
      <c r="J14" s="3"/>
      <c r="K14" s="3"/>
      <c r="L14" s="3"/>
      <c r="M14" s="3"/>
      <c r="N14" s="3"/>
      <c r="O14" s="1162" t="s">
        <v>21</v>
      </c>
      <c r="P14" s="707"/>
      <c r="Q14" s="707"/>
      <c r="R14" s="707"/>
      <c r="S14" s="707"/>
      <c r="T14" s="707"/>
      <c r="U14" s="707"/>
      <c r="V14" s="707"/>
      <c r="W14" s="707"/>
      <c r="X14" s="707"/>
      <c r="Y14" s="707"/>
      <c r="Z14" s="707"/>
      <c r="AA14" s="707"/>
      <c r="AB14" s="707"/>
      <c r="AC14" s="707"/>
      <c r="AD14" s="707"/>
      <c r="AE14" s="707"/>
      <c r="AF14" s="708"/>
      <c r="AG14" s="1163" t="str">
        <f>IF(ISBLANK(Information!D19),"",Information!D19)</f>
        <v/>
      </c>
      <c r="AH14" s="707"/>
      <c r="AI14" s="707"/>
      <c r="AJ14" s="707"/>
      <c r="AK14" s="707"/>
      <c r="AL14" s="707"/>
      <c r="AM14" s="707"/>
      <c r="AN14" s="707"/>
      <c r="AO14" s="707"/>
      <c r="AP14" s="707"/>
      <c r="AQ14" s="707"/>
      <c r="AR14" s="707"/>
      <c r="AS14" s="707"/>
      <c r="AT14" s="707"/>
      <c r="AU14" s="707"/>
      <c r="AV14" s="707"/>
      <c r="AW14" s="707"/>
      <c r="AX14" s="707"/>
      <c r="AY14" s="707"/>
      <c r="AZ14" s="707"/>
      <c r="BA14" s="708"/>
    </row>
    <row r="15" spans="1:53" ht="21" x14ac:dyDescent="0.35">
      <c r="A15" s="3"/>
      <c r="B15" s="3"/>
      <c r="C15" s="3"/>
      <c r="D15" s="3"/>
      <c r="E15" s="3"/>
      <c r="F15" s="3"/>
      <c r="G15" s="3"/>
      <c r="H15" s="3"/>
      <c r="I15" s="3"/>
      <c r="J15" s="3"/>
      <c r="K15" s="3"/>
      <c r="L15" s="3"/>
      <c r="M15" s="3"/>
      <c r="N15" s="3"/>
      <c r="O15" s="1164" t="s">
        <v>22</v>
      </c>
      <c r="P15" s="669"/>
      <c r="Q15" s="669"/>
      <c r="R15" s="669"/>
      <c r="S15" s="669"/>
      <c r="T15" s="669"/>
      <c r="U15" s="669"/>
      <c r="V15" s="669"/>
      <c r="W15" s="669"/>
      <c r="X15" s="669"/>
      <c r="Y15" s="669"/>
      <c r="Z15" s="669"/>
      <c r="AA15" s="669"/>
      <c r="AB15" s="669"/>
      <c r="AC15" s="669"/>
      <c r="AD15" s="669"/>
      <c r="AE15" s="669"/>
      <c r="AF15" s="670"/>
      <c r="AG15" s="1165" t="str">
        <f>IF(ISBLANK(Information!D20),"",Information!D20)</f>
        <v/>
      </c>
      <c r="AH15" s="669"/>
      <c r="AI15" s="669"/>
      <c r="AJ15" s="669"/>
      <c r="AK15" s="669"/>
      <c r="AL15" s="669"/>
      <c r="AM15" s="669"/>
      <c r="AN15" s="669"/>
      <c r="AO15" s="669"/>
      <c r="AP15" s="669"/>
      <c r="AQ15" s="669"/>
      <c r="AR15" s="669"/>
      <c r="AS15" s="669"/>
      <c r="AT15" s="669"/>
      <c r="AU15" s="669"/>
      <c r="AV15" s="669"/>
      <c r="AW15" s="669"/>
      <c r="AX15" s="669"/>
      <c r="AY15" s="669"/>
      <c r="AZ15" s="669"/>
      <c r="BA15" s="670"/>
    </row>
    <row r="16" spans="1:53" ht="21" x14ac:dyDescent="0.35">
      <c r="A16" s="3"/>
      <c r="B16" s="3"/>
      <c r="C16" s="3"/>
      <c r="D16" s="3"/>
      <c r="E16" s="3"/>
      <c r="F16" s="3"/>
      <c r="G16" s="3"/>
      <c r="H16" s="3"/>
      <c r="I16" s="3"/>
      <c r="J16" s="3"/>
      <c r="K16" s="3"/>
      <c r="L16" s="3"/>
      <c r="M16" s="3"/>
      <c r="N16" s="3"/>
      <c r="O16" s="1164" t="s">
        <v>6</v>
      </c>
      <c r="P16" s="669"/>
      <c r="Q16" s="669"/>
      <c r="R16" s="669"/>
      <c r="S16" s="669"/>
      <c r="T16" s="669"/>
      <c r="U16" s="669"/>
      <c r="V16" s="669"/>
      <c r="W16" s="669"/>
      <c r="X16" s="669"/>
      <c r="Y16" s="669"/>
      <c r="Z16" s="669"/>
      <c r="AA16" s="669"/>
      <c r="AB16" s="669"/>
      <c r="AC16" s="669"/>
      <c r="AD16" s="669"/>
      <c r="AE16" s="669"/>
      <c r="AF16" s="670"/>
      <c r="AG16" s="1165" t="str">
        <f>IF(ISBLANK(Information!D2),"",Information!D2)</f>
        <v/>
      </c>
      <c r="AH16" s="669"/>
      <c r="AI16" s="669"/>
      <c r="AJ16" s="669"/>
      <c r="AK16" s="669"/>
      <c r="AL16" s="669"/>
      <c r="AM16" s="669"/>
      <c r="AN16" s="669"/>
      <c r="AO16" s="669"/>
      <c r="AP16" s="669"/>
      <c r="AQ16" s="669"/>
      <c r="AR16" s="669"/>
      <c r="AS16" s="669"/>
      <c r="AT16" s="669"/>
      <c r="AU16" s="669"/>
      <c r="AV16" s="669"/>
      <c r="AW16" s="669"/>
      <c r="AX16" s="669"/>
      <c r="AY16" s="669"/>
      <c r="AZ16" s="669"/>
      <c r="BA16" s="670"/>
    </row>
    <row r="17" spans="1:53" ht="21" x14ac:dyDescent="0.35">
      <c r="A17" s="3"/>
      <c r="B17" s="3"/>
      <c r="C17" s="3"/>
      <c r="D17" s="3"/>
      <c r="E17" s="3"/>
      <c r="F17" s="3"/>
      <c r="G17" s="3"/>
      <c r="H17" s="3"/>
      <c r="I17" s="3"/>
      <c r="J17" s="3"/>
      <c r="K17" s="3"/>
      <c r="L17" s="3"/>
      <c r="M17" s="3"/>
      <c r="N17" s="3"/>
      <c r="O17" s="1164" t="s">
        <v>7</v>
      </c>
      <c r="P17" s="669"/>
      <c r="Q17" s="669"/>
      <c r="R17" s="669"/>
      <c r="S17" s="669"/>
      <c r="T17" s="669"/>
      <c r="U17" s="669"/>
      <c r="V17" s="669"/>
      <c r="W17" s="669"/>
      <c r="X17" s="669"/>
      <c r="Y17" s="669"/>
      <c r="Z17" s="669"/>
      <c r="AA17" s="669"/>
      <c r="AB17" s="669"/>
      <c r="AC17" s="669"/>
      <c r="AD17" s="669"/>
      <c r="AE17" s="669"/>
      <c r="AF17" s="670"/>
      <c r="AG17" s="1165" t="str">
        <f>IF(ISBLANK(Information!D3),"",Information!D3)</f>
        <v/>
      </c>
      <c r="AH17" s="669"/>
      <c r="AI17" s="669"/>
      <c r="AJ17" s="669"/>
      <c r="AK17" s="669"/>
      <c r="AL17" s="669"/>
      <c r="AM17" s="669"/>
      <c r="AN17" s="669"/>
      <c r="AO17" s="669"/>
      <c r="AP17" s="669"/>
      <c r="AQ17" s="669"/>
      <c r="AR17" s="669"/>
      <c r="AS17" s="669"/>
      <c r="AT17" s="669"/>
      <c r="AU17" s="669"/>
      <c r="AV17" s="669"/>
      <c r="AW17" s="669"/>
      <c r="AX17" s="669"/>
      <c r="AY17" s="669"/>
      <c r="AZ17" s="669"/>
      <c r="BA17" s="670"/>
    </row>
    <row r="18" spans="1:53" ht="21" x14ac:dyDescent="0.35">
      <c r="A18" s="3"/>
      <c r="B18" s="3"/>
      <c r="C18" s="3"/>
      <c r="D18" s="3"/>
      <c r="E18" s="3"/>
      <c r="F18" s="3"/>
      <c r="G18" s="3"/>
      <c r="H18" s="3"/>
      <c r="I18" s="3"/>
      <c r="J18" s="3"/>
      <c r="K18" s="3"/>
      <c r="L18" s="3"/>
      <c r="M18" s="3"/>
      <c r="N18" s="3"/>
      <c r="O18" s="1166" t="s">
        <v>731</v>
      </c>
      <c r="P18" s="682"/>
      <c r="Q18" s="682"/>
      <c r="R18" s="682"/>
      <c r="S18" s="682"/>
      <c r="T18" s="682"/>
      <c r="U18" s="682"/>
      <c r="V18" s="682"/>
      <c r="W18" s="682"/>
      <c r="X18" s="682"/>
      <c r="Y18" s="682"/>
      <c r="Z18" s="682"/>
      <c r="AA18" s="682"/>
      <c r="AB18" s="682"/>
      <c r="AC18" s="682"/>
      <c r="AD18" s="682"/>
      <c r="AE18" s="682"/>
      <c r="AF18" s="686"/>
      <c r="AG18" s="1167"/>
      <c r="AH18" s="682"/>
      <c r="AI18" s="682"/>
      <c r="AJ18" s="682"/>
      <c r="AK18" s="682"/>
      <c r="AL18" s="682"/>
      <c r="AM18" s="682"/>
      <c r="AN18" s="682"/>
      <c r="AO18" s="682"/>
      <c r="AP18" s="682"/>
      <c r="AQ18" s="682"/>
      <c r="AR18" s="682"/>
      <c r="AS18" s="682"/>
      <c r="AT18" s="682"/>
      <c r="AU18" s="682"/>
      <c r="AV18" s="682"/>
      <c r="AW18" s="682"/>
      <c r="AX18" s="682"/>
      <c r="AY18" s="682"/>
      <c r="AZ18" s="682"/>
      <c r="BA18" s="686"/>
    </row>
    <row r="19" spans="1:53"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44.25" customHeight="1" x14ac:dyDescent="0.25">
      <c r="A22" s="3"/>
      <c r="B22" s="886" t="s">
        <v>732</v>
      </c>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653"/>
      <c r="AD22" s="653"/>
      <c r="AE22" s="653"/>
      <c r="AF22" s="653"/>
      <c r="AG22" s="653"/>
      <c r="AH22" s="653"/>
      <c r="AI22" s="653"/>
      <c r="AJ22" s="653"/>
      <c r="AK22" s="653"/>
      <c r="AL22" s="653"/>
      <c r="AM22" s="653"/>
      <c r="AN22" s="653"/>
      <c r="AO22" s="653"/>
      <c r="AP22" s="653"/>
      <c r="AQ22" s="653"/>
      <c r="AR22" s="653"/>
      <c r="AS22" s="653"/>
      <c r="AT22" s="653"/>
      <c r="AU22" s="653"/>
      <c r="AV22" s="653"/>
      <c r="AW22" s="653"/>
      <c r="AX22" s="653"/>
      <c r="AY22" s="653"/>
      <c r="AZ22" s="653"/>
      <c r="BA22" s="653"/>
    </row>
    <row r="23" spans="1:53"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row>
    <row r="29" spans="1:53"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row>
    <row r="30" spans="1:53"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row>
    <row r="31" spans="1:53"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row>
    <row r="32" spans="1:53"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row>
    <row r="33" spans="1:53"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row>
    <row r="34" spans="1:53"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row>
    <row r="106" spans="1:53"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row>
    <row r="107" spans="1:53"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row>
    <row r="108" spans="1:53"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row>
    <row r="109" spans="1:53"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row>
    <row r="110" spans="1:53"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row>
    <row r="111" spans="1:53"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row>
    <row r="112" spans="1:53"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row>
    <row r="113" spans="1:53"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row>
    <row r="114" spans="1:53"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row>
    <row r="115" spans="1:53"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row>
    <row r="116" spans="1:53"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row>
    <row r="117" spans="1:53"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row>
    <row r="118" spans="1:53"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row>
    <row r="119" spans="1:53"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row>
    <row r="120" spans="1:53"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row>
    <row r="121" spans="1:53"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row>
    <row r="122" spans="1:53"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row>
    <row r="123" spans="1:53"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row>
    <row r="124" spans="1:53"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row>
    <row r="125" spans="1:53"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row>
    <row r="126" spans="1:53"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row>
    <row r="127" spans="1:53"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row>
    <row r="128" spans="1:53"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row>
    <row r="129" spans="1:53"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row>
    <row r="130" spans="1:53"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row>
    <row r="131" spans="1:53"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row>
    <row r="132" spans="1:53"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row>
    <row r="133" spans="1:53"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row>
    <row r="134" spans="1:53"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row>
    <row r="135" spans="1:53"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row>
    <row r="170" spans="1:53"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row>
    <row r="171" spans="1:53"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row>
    <row r="172" spans="1:53"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row>
    <row r="173" spans="1:53"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row>
    <row r="174" spans="1:53"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row>
    <row r="175" spans="1:53"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row>
    <row r="176" spans="1:53"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row>
    <row r="177" spans="1:53"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row>
    <row r="178" spans="1:53"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row>
    <row r="179" spans="1:53"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row>
    <row r="180" spans="1:53"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row>
    <row r="181" spans="1:53"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row>
    <row r="182" spans="1:53"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row>
    <row r="183" spans="1:53"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row>
    <row r="185" spans="1:53"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row>
    <row r="186" spans="1:53"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row>
    <row r="187" spans="1:53"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row>
    <row r="189" spans="1:53"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row>
    <row r="190" spans="1:53"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row>
    <row r="191" spans="1:53"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row>
    <row r="192" spans="1:53"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row>
    <row r="193" spans="1:53"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row>
    <row r="194" spans="1:53"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row>
    <row r="195" spans="1:53"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row>
    <row r="196" spans="1:53"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row>
    <row r="197" spans="1:53"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row>
    <row r="198" spans="1:53"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row>
    <row r="199" spans="1:53"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row>
    <row r="200" spans="1:53"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row>
    <row r="201" spans="1:53"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row>
    <row r="202" spans="1:53"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row>
    <row r="203" spans="1:53"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row>
    <row r="204" spans="1:53"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row>
    <row r="205" spans="1:53"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row>
    <row r="206" spans="1:53"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row>
    <row r="207" spans="1:53"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row>
    <row r="208" spans="1:53"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row>
    <row r="209" spans="1:53"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row>
    <row r="210" spans="1:53"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row>
    <row r="211" spans="1:53"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row>
    <row r="212" spans="1:53"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row>
    <row r="213" spans="1:53"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row>
    <row r="214" spans="1:53"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row>
    <row r="215" spans="1:53"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row>
    <row r="216" spans="1:53"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row>
    <row r="217" spans="1:53"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row>
    <row r="218" spans="1:53"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row>
    <row r="219" spans="1:53"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row>
    <row r="220" spans="1:53"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row>
    <row r="221" spans="1:53"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row>
    <row r="222" spans="1:53"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row>
    <row r="223" spans="1:53"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row>
    <row r="224" spans="1:53"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row>
    <row r="225" spans="1:53"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row>
    <row r="226" spans="1:53"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row>
    <row r="227" spans="1:53"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row>
    <row r="228" spans="1:53"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row>
    <row r="229" spans="1:53"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row>
    <row r="230" spans="1:53"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row>
    <row r="231" spans="1:53"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row>
    <row r="232" spans="1:53"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row>
    <row r="233" spans="1:53"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row>
    <row r="234" spans="1:53"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row>
    <row r="235" spans="1:53"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row>
    <row r="236" spans="1:53"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row>
    <row r="237" spans="1:53"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row>
    <row r="238" spans="1:53"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row>
    <row r="239" spans="1:53"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row>
    <row r="240" spans="1:53"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row>
    <row r="241" spans="1:53"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row>
    <row r="242" spans="1:53"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row>
    <row r="243" spans="1:53"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row>
    <row r="244" spans="1:53"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row>
    <row r="245" spans="1:53"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row>
    <row r="246" spans="1:53"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row>
    <row r="247" spans="1:53"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row>
    <row r="248" spans="1:53"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row>
    <row r="249" spans="1:53"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row>
    <row r="250" spans="1:53"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row>
    <row r="251" spans="1:53"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row>
    <row r="252" spans="1:53"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row>
    <row r="253" spans="1:53"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row>
    <row r="254" spans="1:53"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row>
    <row r="255" spans="1:53"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row>
    <row r="256" spans="1:53"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row>
    <row r="257" spans="1:53"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row>
    <row r="258" spans="1:53"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row>
    <row r="259" spans="1:53"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row>
    <row r="260" spans="1:53"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row>
    <row r="261" spans="1:53"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row>
    <row r="262" spans="1:53"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row>
    <row r="263" spans="1:53"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row>
    <row r="264" spans="1:53"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row>
    <row r="265" spans="1:53"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row>
    <row r="266" spans="1:53"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row>
    <row r="267" spans="1:53"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row>
    <row r="268" spans="1:53"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row>
    <row r="269" spans="1:53"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row>
    <row r="270" spans="1:53"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row>
    <row r="271" spans="1:53"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row>
    <row r="272" spans="1:53"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row>
    <row r="273" spans="1:53"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row>
    <row r="274" spans="1:53"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row>
    <row r="275" spans="1:53"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row>
    <row r="276" spans="1:53"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row>
    <row r="277" spans="1:53"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row>
    <row r="278" spans="1:53"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row>
    <row r="279" spans="1:53"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row>
    <row r="280" spans="1:53"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row>
    <row r="281" spans="1:53"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row>
    <row r="282" spans="1:53"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row>
    <row r="283" spans="1:53"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row>
    <row r="284" spans="1:53"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row>
    <row r="285" spans="1:53"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row>
    <row r="286" spans="1:53"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row>
    <row r="287" spans="1:53"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row>
    <row r="288" spans="1:53"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row>
    <row r="289" spans="1:53"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row>
    <row r="290" spans="1:53"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row>
    <row r="291" spans="1:53"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row>
    <row r="292" spans="1:53"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row>
    <row r="293" spans="1:53"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row>
    <row r="294" spans="1:53"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row>
    <row r="295" spans="1:53"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row>
    <row r="296" spans="1:53"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row>
    <row r="297" spans="1:53"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row>
    <row r="298" spans="1:53"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row>
    <row r="299" spans="1:53"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row>
    <row r="300" spans="1:53"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row>
    <row r="301" spans="1:53"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row>
    <row r="302" spans="1:53"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row>
    <row r="303" spans="1:53"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row>
    <row r="304" spans="1:53"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row>
    <row r="305" spans="1:53"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row>
    <row r="306" spans="1:53"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row>
    <row r="307" spans="1:53"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row>
    <row r="308" spans="1:53"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row>
    <row r="309" spans="1:53"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row>
    <row r="310" spans="1:53"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row>
    <row r="311" spans="1:53"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row>
    <row r="312" spans="1:53"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row>
    <row r="313" spans="1:53"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row>
    <row r="314" spans="1:53"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row>
    <row r="315" spans="1:53"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row>
    <row r="316" spans="1:53"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row>
    <row r="317" spans="1:53"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row>
    <row r="318" spans="1:53"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row>
    <row r="319" spans="1:53"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row>
    <row r="320" spans="1:53"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row>
    <row r="321" spans="1:53"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row>
    <row r="322" spans="1:53"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row>
    <row r="323" spans="1:53"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row>
    <row r="324" spans="1:53"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row>
    <row r="325" spans="1:53"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row>
    <row r="326" spans="1:53"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row>
    <row r="327" spans="1:53"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row>
    <row r="328" spans="1:53"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row>
    <row r="329" spans="1:53"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row>
    <row r="330" spans="1:53"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row>
    <row r="331" spans="1:53"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row>
    <row r="332" spans="1:53"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row>
    <row r="333" spans="1:53"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row>
    <row r="334" spans="1:53"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row>
    <row r="335" spans="1:53"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row>
    <row r="336" spans="1:53"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row>
    <row r="337" spans="1:53"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row>
    <row r="338" spans="1:53"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row>
    <row r="339" spans="1:53"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row>
    <row r="340" spans="1:53"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row>
    <row r="341" spans="1:53"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row>
    <row r="342" spans="1:53"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row>
    <row r="343" spans="1:53"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row>
    <row r="344" spans="1:53"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row>
    <row r="345" spans="1:53"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row>
    <row r="346" spans="1:53"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row>
    <row r="347" spans="1:53"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row>
    <row r="348" spans="1:53"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row>
    <row r="349" spans="1:53"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row>
    <row r="350" spans="1:53"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row>
    <row r="351" spans="1:53"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row>
    <row r="352" spans="1:53"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row>
    <row r="353" spans="1:53"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row>
    <row r="354" spans="1:53"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row>
    <row r="355" spans="1:53"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row>
    <row r="356" spans="1:53"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row>
    <row r="357" spans="1:53"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row>
    <row r="358" spans="1:53"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row>
    <row r="359" spans="1:53"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row>
    <row r="360" spans="1:53"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row>
    <row r="361" spans="1:53"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row>
    <row r="362" spans="1:53"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row>
    <row r="363" spans="1:53"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row>
    <row r="364" spans="1:53"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row>
    <row r="365" spans="1:53"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row>
    <row r="366" spans="1:53"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row>
    <row r="367" spans="1:53"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row>
    <row r="368" spans="1:53"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row>
    <row r="369" spans="1:53"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row>
    <row r="370" spans="1:53"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row>
    <row r="371" spans="1:53"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row>
    <row r="372" spans="1:53"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row>
    <row r="373" spans="1:53"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row>
    <row r="374" spans="1:53"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row>
    <row r="375" spans="1:53"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row>
    <row r="376" spans="1:53"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row>
    <row r="377" spans="1:53"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row>
    <row r="378" spans="1:53"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row>
    <row r="379" spans="1:53"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row>
    <row r="380" spans="1:53"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row>
    <row r="381" spans="1:53"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row>
    <row r="382" spans="1:53"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row>
    <row r="383" spans="1:53"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row>
    <row r="384" spans="1:53"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row>
    <row r="385" spans="1:53"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row>
    <row r="386" spans="1:53"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row>
    <row r="387" spans="1:53"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row>
    <row r="388" spans="1:53"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row>
    <row r="389" spans="1:53"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row>
    <row r="390" spans="1:53"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row>
    <row r="391" spans="1:53"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row>
    <row r="392" spans="1:53"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row>
    <row r="393" spans="1:53"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row>
    <row r="394" spans="1:53"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row>
    <row r="395" spans="1:53"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row>
    <row r="396" spans="1:53"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row>
    <row r="397" spans="1:53"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row>
    <row r="398" spans="1:53"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row>
    <row r="399" spans="1:53"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row>
    <row r="400" spans="1:53"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row>
    <row r="401" spans="1:53"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row>
    <row r="402" spans="1:53"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row>
    <row r="403" spans="1:53"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row>
    <row r="404" spans="1:53"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row>
    <row r="405" spans="1:53"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row>
    <row r="406" spans="1:53"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row>
    <row r="407" spans="1:53"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row>
    <row r="408" spans="1:53"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row>
    <row r="409" spans="1:53"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row>
    <row r="410" spans="1:53"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row>
    <row r="411" spans="1:53"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row>
    <row r="412" spans="1:53"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row>
    <row r="413" spans="1:53"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row>
    <row r="414" spans="1:53"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row>
    <row r="415" spans="1:53"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row>
    <row r="416" spans="1:53"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row>
    <row r="417" spans="1:53"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row>
    <row r="418" spans="1:53"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row>
    <row r="419" spans="1:53"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row>
    <row r="420" spans="1:53"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row>
    <row r="421" spans="1:53"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row>
    <row r="422" spans="1:53"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row>
    <row r="423" spans="1:53"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row>
    <row r="424" spans="1:53"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row>
    <row r="425" spans="1:53"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row>
    <row r="426" spans="1:53"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row>
    <row r="427" spans="1:53"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row>
    <row r="428" spans="1:53"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row>
    <row r="429" spans="1:53"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row>
    <row r="430" spans="1:53"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row>
    <row r="431" spans="1:53"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row>
    <row r="432" spans="1:53"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row>
    <row r="433" spans="1:53"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row>
    <row r="434" spans="1:53"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row>
    <row r="435" spans="1:53"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row>
    <row r="436" spans="1:53"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row>
    <row r="437" spans="1:53"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row>
    <row r="438" spans="1:53"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row>
    <row r="439" spans="1:53"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row>
    <row r="440" spans="1:53"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row>
    <row r="441" spans="1:53"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row>
    <row r="442" spans="1:53"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row>
    <row r="443" spans="1:53"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row>
    <row r="444" spans="1:53"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row>
    <row r="445" spans="1:53"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row>
    <row r="446" spans="1:53"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row>
    <row r="447" spans="1:53"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row>
    <row r="448" spans="1:53"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row>
    <row r="449" spans="1:53"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row>
    <row r="450" spans="1:53"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row>
    <row r="451" spans="1:53"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row>
    <row r="452" spans="1:53"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row>
    <row r="453" spans="1:53"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row>
    <row r="454" spans="1:53"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row>
    <row r="455" spans="1:53"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row>
    <row r="456" spans="1:53"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row>
    <row r="457" spans="1:53"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row>
    <row r="458" spans="1:53"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row>
    <row r="459" spans="1:53"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row>
    <row r="460" spans="1:53"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row>
    <row r="461" spans="1:53"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row>
    <row r="462" spans="1:53"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row>
    <row r="463" spans="1:53"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row>
    <row r="464" spans="1:53"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row>
    <row r="465" spans="1:53"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row>
    <row r="466" spans="1:53"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row>
    <row r="467" spans="1:53"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row>
    <row r="468" spans="1:53"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row>
    <row r="469" spans="1:53"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row>
    <row r="470" spans="1:53"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row>
    <row r="471" spans="1:53"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row>
    <row r="472" spans="1:53"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row>
    <row r="473" spans="1:53"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row>
    <row r="474" spans="1:53"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row>
    <row r="475" spans="1:53"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row>
    <row r="476" spans="1:53"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row>
    <row r="477" spans="1:53"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row>
    <row r="478" spans="1:53"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row>
    <row r="479" spans="1:53"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row>
    <row r="480" spans="1:53"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row>
    <row r="481" spans="1:53"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row>
    <row r="482" spans="1:53"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row>
    <row r="483" spans="1:53"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row>
    <row r="484" spans="1:53"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row>
    <row r="485" spans="1:53"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row>
    <row r="486" spans="1:53"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row>
    <row r="487" spans="1:53"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row>
    <row r="488" spans="1:53"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row>
    <row r="489" spans="1:53"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row>
    <row r="490" spans="1:53"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row>
    <row r="491" spans="1:53"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row>
    <row r="492" spans="1:53"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row>
    <row r="493" spans="1:53"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row>
    <row r="494" spans="1:53"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row>
    <row r="495" spans="1:53"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row>
    <row r="496" spans="1:53"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row>
    <row r="497" spans="1:53"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row>
    <row r="498" spans="1:53"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row>
    <row r="499" spans="1:53"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row>
    <row r="500" spans="1:53"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row>
    <row r="501" spans="1:53"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row>
    <row r="502" spans="1:53"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row>
    <row r="503" spans="1:53"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row>
    <row r="504" spans="1:53"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row>
    <row r="505" spans="1:53"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row>
    <row r="506" spans="1:53"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row>
    <row r="507" spans="1:53"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row>
    <row r="508" spans="1:53"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row>
    <row r="509" spans="1:53"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row>
    <row r="510" spans="1:53"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row>
    <row r="511" spans="1:53"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row>
    <row r="512" spans="1:53"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row>
    <row r="513" spans="1:53"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row>
    <row r="514" spans="1:53"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row>
    <row r="515" spans="1:53"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row>
    <row r="516" spans="1:53"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row>
    <row r="517" spans="1:53"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row>
    <row r="518" spans="1:53"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row>
    <row r="519" spans="1:53"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row>
    <row r="520" spans="1:53"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row>
    <row r="521" spans="1:53"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row>
    <row r="522" spans="1:53"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row>
    <row r="523" spans="1:53"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row>
    <row r="524" spans="1:53"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row>
    <row r="525" spans="1:53"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row>
    <row r="526" spans="1:53"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row>
    <row r="527" spans="1:53"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row>
    <row r="528" spans="1:53"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row>
    <row r="529" spans="1:53"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row>
    <row r="530" spans="1:53"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row>
    <row r="531" spans="1:53"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row>
    <row r="532" spans="1:53"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row>
    <row r="533" spans="1:53"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row>
    <row r="534" spans="1:53"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row>
    <row r="535" spans="1:53"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row>
    <row r="536" spans="1:53"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row>
    <row r="537" spans="1:53"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row>
    <row r="538" spans="1:53"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row>
    <row r="539" spans="1:53"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row>
    <row r="540" spans="1:53"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row>
    <row r="541" spans="1:53"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row>
    <row r="542" spans="1:53"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row>
    <row r="543" spans="1:53"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row>
    <row r="544" spans="1:53"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row>
    <row r="545" spans="1:53"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row>
    <row r="546" spans="1:53"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row>
    <row r="547" spans="1:53"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row>
    <row r="548" spans="1:53"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row>
    <row r="549" spans="1:53"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row>
    <row r="550" spans="1:53"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row>
    <row r="551" spans="1:53"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row>
    <row r="552" spans="1:53"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row>
    <row r="553" spans="1:53"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row>
    <row r="554" spans="1:53"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row>
    <row r="555" spans="1:53"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row>
    <row r="556" spans="1:53"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row>
    <row r="557" spans="1:53"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row>
    <row r="558" spans="1:53"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row>
    <row r="559" spans="1:53"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row>
    <row r="560" spans="1:53"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row>
    <row r="561" spans="1:53"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row>
    <row r="562" spans="1:53"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row>
    <row r="563" spans="1:53"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row>
    <row r="564" spans="1:53"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row>
    <row r="565" spans="1:53"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row>
    <row r="566" spans="1:53"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row>
    <row r="567" spans="1:53"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row>
    <row r="568" spans="1:53"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row>
    <row r="569" spans="1:53"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row>
    <row r="570" spans="1:53"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row>
    <row r="571" spans="1:53"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row>
    <row r="572" spans="1:53"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row>
    <row r="573" spans="1:53"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row>
    <row r="574" spans="1:53"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row>
    <row r="575" spans="1:53"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row>
    <row r="576" spans="1:53"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row>
    <row r="577" spans="1:53"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row>
    <row r="578" spans="1:53"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row>
    <row r="579" spans="1:53"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row>
    <row r="580" spans="1:53"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row>
    <row r="581" spans="1:53"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row>
    <row r="582" spans="1:53"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row>
    <row r="583" spans="1:53"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row>
    <row r="584" spans="1:53"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row>
    <row r="585" spans="1:53"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row>
    <row r="586" spans="1:53"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row>
    <row r="587" spans="1:53"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row>
    <row r="588" spans="1:53"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row>
    <row r="589" spans="1:53"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row>
    <row r="590" spans="1:53"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row>
    <row r="591" spans="1:53"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row>
    <row r="592" spans="1:53"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row>
    <row r="593" spans="1:53"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row>
    <row r="594" spans="1:53"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row>
    <row r="595" spans="1:53"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row>
    <row r="596" spans="1:53"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row>
    <row r="597" spans="1:53"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row>
    <row r="598" spans="1:53"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row>
    <row r="599" spans="1:53"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row>
    <row r="600" spans="1:53"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row>
    <row r="601" spans="1:53"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row>
    <row r="602" spans="1:53"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row>
    <row r="603" spans="1:53"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row>
    <row r="604" spans="1:53"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row>
    <row r="605" spans="1:53"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row>
    <row r="606" spans="1:53"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row>
    <row r="607" spans="1:53"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row>
    <row r="608" spans="1:53"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row>
    <row r="609" spans="1:53"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row>
    <row r="610" spans="1:53"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row>
    <row r="611" spans="1:53"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row>
    <row r="612" spans="1:53"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row>
    <row r="613" spans="1:53"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row>
    <row r="614" spans="1:53"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row>
    <row r="615" spans="1:53"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row>
    <row r="616" spans="1:53"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row>
    <row r="617" spans="1:53"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row>
    <row r="618" spans="1:53"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row>
    <row r="619" spans="1:53"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row>
    <row r="620" spans="1:53"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row>
    <row r="621" spans="1:53"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row>
    <row r="622" spans="1:53"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row>
    <row r="623" spans="1:53"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row>
    <row r="624" spans="1:53"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row>
    <row r="625" spans="1:53"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row>
    <row r="626" spans="1:53"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row>
    <row r="627" spans="1:53"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row>
    <row r="628" spans="1:53"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row>
    <row r="629" spans="1:53"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row>
    <row r="630" spans="1:53"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row>
    <row r="631" spans="1:53"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row>
    <row r="632" spans="1:53"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row>
    <row r="633" spans="1:53"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row>
    <row r="634" spans="1:53"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row>
    <row r="635" spans="1:53"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row>
    <row r="636" spans="1:53"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row>
    <row r="637" spans="1:53"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row>
    <row r="638" spans="1:53"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row>
    <row r="639" spans="1:53"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row>
    <row r="640" spans="1:53"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row>
    <row r="641" spans="1:53"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row>
    <row r="642" spans="1:53"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row>
    <row r="643" spans="1:53"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row>
    <row r="644" spans="1:53"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row>
    <row r="645" spans="1:53"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row>
    <row r="646" spans="1:53"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row>
    <row r="647" spans="1:53"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row>
    <row r="648" spans="1:53"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row>
    <row r="649" spans="1:53"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row>
    <row r="650" spans="1:53"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row>
    <row r="651" spans="1:53"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row>
    <row r="652" spans="1:53"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row>
    <row r="653" spans="1:53"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row>
    <row r="654" spans="1:53"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row>
    <row r="655" spans="1:53"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row>
    <row r="656" spans="1:53"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row>
    <row r="657" spans="1:53"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row>
    <row r="658" spans="1:53"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row>
    <row r="659" spans="1:53"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row>
    <row r="660" spans="1:53"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row>
    <row r="661" spans="1:53"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row>
    <row r="662" spans="1:53"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row>
    <row r="663" spans="1:53"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row>
    <row r="664" spans="1:53"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row>
    <row r="665" spans="1:53"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row>
    <row r="666" spans="1:53"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row>
    <row r="667" spans="1:53"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row>
    <row r="668" spans="1:53"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row>
    <row r="669" spans="1:53"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row>
    <row r="670" spans="1:53"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row>
    <row r="671" spans="1:53"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row>
    <row r="672" spans="1:53"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row>
    <row r="673" spans="1:53"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row>
    <row r="674" spans="1:53"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row>
    <row r="675" spans="1:53"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row>
    <row r="676" spans="1:53"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row>
    <row r="677" spans="1:53"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row>
    <row r="678" spans="1:53"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row>
    <row r="679" spans="1:53"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row>
    <row r="680" spans="1:53"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row>
    <row r="681" spans="1:53"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row>
    <row r="682" spans="1:53"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row>
    <row r="683" spans="1:53"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row>
    <row r="684" spans="1:53"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row>
    <row r="685" spans="1:53"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row>
    <row r="686" spans="1:53"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row>
    <row r="687" spans="1:53"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row>
    <row r="688" spans="1:53"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row>
    <row r="689" spans="1:53"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row>
    <row r="690" spans="1:53"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row>
    <row r="691" spans="1:53"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row>
    <row r="692" spans="1:53"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row>
    <row r="693" spans="1:53"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row>
    <row r="694" spans="1:53"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row>
    <row r="695" spans="1:53"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row>
    <row r="696" spans="1:53"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row>
    <row r="697" spans="1:53"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row>
    <row r="698" spans="1:53"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row>
    <row r="699" spans="1:53"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row>
    <row r="700" spans="1:53"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row>
    <row r="701" spans="1:53"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row>
    <row r="702" spans="1:53"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row>
    <row r="703" spans="1:53"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row>
    <row r="704" spans="1:53"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row>
    <row r="705" spans="1:53"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row>
    <row r="706" spans="1:53"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row>
    <row r="707" spans="1:53"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row>
    <row r="708" spans="1:53"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row>
    <row r="709" spans="1:53"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row>
    <row r="710" spans="1:53"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row>
    <row r="711" spans="1:53"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row>
    <row r="712" spans="1:53"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row>
    <row r="713" spans="1:53"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row>
    <row r="714" spans="1:53"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row>
    <row r="715" spans="1:53"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row>
    <row r="716" spans="1:53"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row>
    <row r="717" spans="1:53"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row>
    <row r="718" spans="1:53"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row>
    <row r="719" spans="1:53"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row>
    <row r="720" spans="1:53"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row>
    <row r="721" spans="1:53"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row>
    <row r="722" spans="1:53"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row>
    <row r="723" spans="1:53"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row>
    <row r="724" spans="1:53"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row>
    <row r="725" spans="1:53"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row>
    <row r="726" spans="1:53"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row>
    <row r="727" spans="1:53"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row>
    <row r="728" spans="1:53"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row>
    <row r="729" spans="1:53"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row>
    <row r="730" spans="1:53"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row>
    <row r="731" spans="1:53"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row>
    <row r="732" spans="1:53"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row>
    <row r="733" spans="1:53"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row>
    <row r="734" spans="1:53"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row>
    <row r="735" spans="1:53"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row>
    <row r="736" spans="1:53"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row>
    <row r="737" spans="1:53"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row>
    <row r="738" spans="1:53"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row>
    <row r="739" spans="1:53"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row>
    <row r="740" spans="1:53"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row>
    <row r="741" spans="1:53"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row>
    <row r="742" spans="1:53"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row>
    <row r="743" spans="1:53"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row>
    <row r="744" spans="1:53"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row>
    <row r="745" spans="1:53"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row>
    <row r="746" spans="1:53"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row>
    <row r="747" spans="1:53"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row>
    <row r="748" spans="1:53"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row>
    <row r="749" spans="1:53"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row>
    <row r="750" spans="1:53"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row>
    <row r="751" spans="1:53"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row>
    <row r="752" spans="1:53"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row>
    <row r="753" spans="1:53"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row>
    <row r="754" spans="1:53"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row>
    <row r="755" spans="1:53"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row>
    <row r="756" spans="1:53"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row>
    <row r="757" spans="1:53"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row>
    <row r="758" spans="1:53"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row>
    <row r="759" spans="1:53"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row>
    <row r="760" spans="1:53"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row>
    <row r="761" spans="1:53"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row>
    <row r="762" spans="1:53"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row>
    <row r="763" spans="1:53"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row>
    <row r="764" spans="1:53"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row>
    <row r="765" spans="1:53"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row>
    <row r="766" spans="1:53"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row>
    <row r="767" spans="1:53"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row>
    <row r="768" spans="1:53"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row>
    <row r="769" spans="1:53"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row>
    <row r="770" spans="1:53"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row>
    <row r="771" spans="1:53"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row>
    <row r="772" spans="1:53"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row>
    <row r="773" spans="1:53"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row>
    <row r="774" spans="1:53"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row>
    <row r="775" spans="1:53"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row>
    <row r="776" spans="1:53"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row>
    <row r="777" spans="1:53"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row>
    <row r="778" spans="1:53"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row>
    <row r="779" spans="1:53"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row>
    <row r="780" spans="1:53"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row>
    <row r="781" spans="1:53"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row>
    <row r="782" spans="1:53"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row>
    <row r="783" spans="1:53"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row>
    <row r="784" spans="1:53"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row>
    <row r="785" spans="1:53"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row>
    <row r="786" spans="1:53"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row>
    <row r="787" spans="1:53"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row>
    <row r="788" spans="1:53"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row>
    <row r="789" spans="1:53"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row>
    <row r="790" spans="1:53"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row>
    <row r="791" spans="1:53"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row>
    <row r="792" spans="1:53"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row>
    <row r="793" spans="1:53"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row>
    <row r="794" spans="1:53"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row>
    <row r="795" spans="1:53"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row>
    <row r="796" spans="1:53"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row>
    <row r="797" spans="1:53"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row>
    <row r="798" spans="1:53"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row>
    <row r="799" spans="1:53"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row>
    <row r="800" spans="1:53"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row>
    <row r="801" spans="1:53"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row>
    <row r="802" spans="1:53"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row>
    <row r="803" spans="1:53"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row>
    <row r="804" spans="1:53"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row>
    <row r="805" spans="1:53"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row>
    <row r="806" spans="1:53"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row>
    <row r="807" spans="1:53"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row>
    <row r="808" spans="1:53"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row>
    <row r="809" spans="1:53"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row>
    <row r="810" spans="1:53"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row>
    <row r="811" spans="1:53"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row>
    <row r="812" spans="1:53"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row>
    <row r="813" spans="1:53"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row>
    <row r="814" spans="1:53"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row>
    <row r="815" spans="1:53"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row>
    <row r="816" spans="1:53"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row>
    <row r="817" spans="1:53"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row>
    <row r="818" spans="1:53"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row>
    <row r="819" spans="1:53"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row>
    <row r="820" spans="1:53"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row>
    <row r="821" spans="1:53"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row>
    <row r="822" spans="1:53"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row>
    <row r="823" spans="1:53"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row>
    <row r="824" spans="1:53"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row>
    <row r="825" spans="1:53"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row>
    <row r="826" spans="1:53"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row>
    <row r="827" spans="1:53"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row>
    <row r="828" spans="1:53"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row>
    <row r="829" spans="1:53"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row>
    <row r="830" spans="1:53"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row>
    <row r="831" spans="1:53"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row>
    <row r="832" spans="1:53"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row>
    <row r="833" spans="1:53"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row>
    <row r="834" spans="1:53"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row>
    <row r="835" spans="1:53"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row>
    <row r="836" spans="1:53"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row>
    <row r="837" spans="1:53"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row>
    <row r="838" spans="1:53"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row>
    <row r="839" spans="1:53"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row>
    <row r="840" spans="1:53"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row>
    <row r="841" spans="1:53"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row>
    <row r="842" spans="1:53"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row>
    <row r="843" spans="1:53"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row>
    <row r="844" spans="1:53"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row>
    <row r="845" spans="1:53"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row>
    <row r="846" spans="1:53"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row>
    <row r="847" spans="1:53"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row>
    <row r="848" spans="1:53"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row>
    <row r="849" spans="1:53"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row>
    <row r="850" spans="1:53"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row>
    <row r="851" spans="1:53"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row>
    <row r="852" spans="1:53"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row>
    <row r="853" spans="1:53"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row>
    <row r="854" spans="1:53"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row>
    <row r="855" spans="1:53"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row>
    <row r="856" spans="1:53"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row>
    <row r="857" spans="1:53"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row>
    <row r="858" spans="1:53"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row>
    <row r="859" spans="1:53"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row>
    <row r="860" spans="1:53"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row>
    <row r="861" spans="1:53"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row>
    <row r="862" spans="1:53"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row>
    <row r="863" spans="1:53"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row>
    <row r="864" spans="1:53"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row>
    <row r="865" spans="1:53"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row>
    <row r="866" spans="1:53"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row>
    <row r="867" spans="1:53"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row>
    <row r="868" spans="1:53"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row>
    <row r="869" spans="1:53"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row>
    <row r="870" spans="1:53"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row>
    <row r="871" spans="1:53"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row>
    <row r="872" spans="1:53"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row>
    <row r="873" spans="1:53"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row>
    <row r="874" spans="1:53"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row>
    <row r="875" spans="1:53"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row>
    <row r="876" spans="1:53"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row>
    <row r="877" spans="1:53"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row>
    <row r="878" spans="1:53"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row>
    <row r="879" spans="1:53"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row>
    <row r="880" spans="1:53"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row>
    <row r="881" spans="1:53"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row>
    <row r="882" spans="1:53"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row>
    <row r="883" spans="1:53"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row>
    <row r="884" spans="1:53"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row>
    <row r="885" spans="1:53"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row>
    <row r="886" spans="1:53"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row>
    <row r="887" spans="1:53"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row>
    <row r="888" spans="1:53"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row>
    <row r="889" spans="1:53"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row>
    <row r="890" spans="1:53"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row>
    <row r="891" spans="1:53"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row>
    <row r="892" spans="1:53"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row>
    <row r="893" spans="1:53"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row>
    <row r="894" spans="1:53"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row>
    <row r="895" spans="1:53"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row>
    <row r="896" spans="1:53"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row>
    <row r="897" spans="1:53"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row>
    <row r="898" spans="1:53"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row>
    <row r="899" spans="1:53"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row>
    <row r="900" spans="1:53"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row>
    <row r="901" spans="1:53"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row>
    <row r="902" spans="1:53"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row>
    <row r="903" spans="1:53"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row>
    <row r="904" spans="1:53"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row>
    <row r="905" spans="1:53"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row>
    <row r="906" spans="1:53"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row>
    <row r="907" spans="1:53"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row>
    <row r="908" spans="1:53"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row>
    <row r="909" spans="1:53"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row>
    <row r="910" spans="1:53"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row>
    <row r="911" spans="1:53"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row>
    <row r="912" spans="1:53"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row>
    <row r="913" spans="1:53"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row>
    <row r="914" spans="1:53"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row>
    <row r="915" spans="1:53"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row>
    <row r="916" spans="1:53"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row>
    <row r="917" spans="1:53"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row>
    <row r="918" spans="1:53"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row>
    <row r="919" spans="1:53"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row>
    <row r="920" spans="1:53"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row>
    <row r="921" spans="1:53"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row>
    <row r="922" spans="1:53"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row>
    <row r="923" spans="1:53"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row>
    <row r="924" spans="1:53"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row>
    <row r="925" spans="1:53"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row>
    <row r="926" spans="1:53"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row>
    <row r="927" spans="1:53"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row>
    <row r="928" spans="1:53"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row>
    <row r="929" spans="1:53"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row>
    <row r="930" spans="1:53"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row>
    <row r="931" spans="1:53"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row>
    <row r="932" spans="1:53"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row>
    <row r="933" spans="1:53"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row>
    <row r="934" spans="1:53"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row>
    <row r="935" spans="1:53"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row>
    <row r="936" spans="1:53"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row>
    <row r="937" spans="1:53"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row>
    <row r="938" spans="1:53"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row>
    <row r="939" spans="1:53"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row>
    <row r="940" spans="1:53"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row>
    <row r="941" spans="1:53"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row>
    <row r="942" spans="1:53"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row>
    <row r="943" spans="1:53"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row>
    <row r="944" spans="1:53"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row>
    <row r="945" spans="1:53"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row>
    <row r="946" spans="1:53"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row>
    <row r="947" spans="1:53"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row>
    <row r="948" spans="1:53"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row>
    <row r="949" spans="1:53"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row>
    <row r="950" spans="1:53"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row>
    <row r="951" spans="1:53"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row>
    <row r="952" spans="1:53"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row>
    <row r="953" spans="1:53"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row>
    <row r="954" spans="1:53"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row>
    <row r="955" spans="1:53"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row>
    <row r="956" spans="1:53"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row>
    <row r="957" spans="1:53"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row>
    <row r="958" spans="1:53"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row>
    <row r="959" spans="1:53"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row>
    <row r="960" spans="1:53"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row>
    <row r="961" spans="1:53"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row>
    <row r="962" spans="1:53"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row>
    <row r="963" spans="1:53"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row>
    <row r="964" spans="1:53"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row>
    <row r="965" spans="1:53"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row>
    <row r="966" spans="1:53"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row>
    <row r="967" spans="1:53"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row>
    <row r="968" spans="1:53"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row>
    <row r="969" spans="1:53"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row>
    <row r="970" spans="1:53"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row>
    <row r="971" spans="1:53"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row>
    <row r="972" spans="1:53"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row>
    <row r="973" spans="1:53"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row>
    <row r="974" spans="1:53"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row>
    <row r="975" spans="1:53"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row>
    <row r="976" spans="1:53"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row>
    <row r="977" spans="1:53"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row>
    <row r="978" spans="1:53"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row>
    <row r="979" spans="1:53"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row>
    <row r="980" spans="1:53"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row>
    <row r="981" spans="1:53"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row>
    <row r="982" spans="1:53"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row>
    <row r="983" spans="1:53"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row>
    <row r="984" spans="1:53"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row>
    <row r="985" spans="1:53"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row>
    <row r="986" spans="1:53"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row>
    <row r="987" spans="1:53"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row>
    <row r="988" spans="1:53"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row>
    <row r="989" spans="1:53"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row>
    <row r="990" spans="1:53"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row>
    <row r="991" spans="1:53"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row>
    <row r="992" spans="1:53"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row>
    <row r="993" spans="1:53"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row>
    <row r="994" spans="1:53"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row>
    <row r="995" spans="1:53"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row>
    <row r="996" spans="1:53"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row>
    <row r="997" spans="1:53"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row>
    <row r="998" spans="1:53"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row>
    <row r="999" spans="1:53"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row>
    <row r="1000" spans="1:53"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row>
  </sheetData>
  <mergeCells count="14">
    <mergeCell ref="B22:BA22"/>
    <mergeCell ref="B2:BA2"/>
    <mergeCell ref="B5:BA5"/>
    <mergeCell ref="O13:BA13"/>
    <mergeCell ref="O14:AF14"/>
    <mergeCell ref="AG14:BA14"/>
    <mergeCell ref="O15:AF15"/>
    <mergeCell ref="AG15:BA15"/>
    <mergeCell ref="O16:AF16"/>
    <mergeCell ref="AG16:BA16"/>
    <mergeCell ref="O17:AF17"/>
    <mergeCell ref="AG17:BA17"/>
    <mergeCell ref="O18:AF18"/>
    <mergeCell ref="AG18:BA18"/>
  </mergeCells>
  <pageMargins left="0.7" right="0.7" top="0.75" bottom="0.75" header="0" footer="0"/>
  <pageSetup orientation="portrait" r:id="rId1"/>
  <headerFooter>
    <oddFooter>&amp;L 1AF0003 &amp;A&amp;CFF0000Printed Copy Uncontrolled.  
&amp;RRev &amp;D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O1000"/>
  <sheetViews>
    <sheetView showGridLines="0" zoomScaleNormal="100" workbookViewId="0">
      <selection activeCell="B2" sqref="B2:AO2"/>
    </sheetView>
  </sheetViews>
  <sheetFormatPr defaultColWidth="12.625" defaultRowHeight="15" customHeight="1" x14ac:dyDescent="0.2"/>
  <cols>
    <col min="1" max="41" width="1.875" customWidth="1"/>
  </cols>
  <sheetData>
    <row r="1" spans="1:4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x14ac:dyDescent="0.25">
      <c r="A2" s="3"/>
      <c r="B2" s="1170" t="s">
        <v>765</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row>
    <row r="3" spans="1:4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row>
    <row r="4" spans="1:41" ht="99" customHeight="1" x14ac:dyDescent="0.25">
      <c r="A4" s="3"/>
      <c r="B4" s="1171" t="s">
        <v>733</v>
      </c>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row>
    <row r="5" spans="1:4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x14ac:dyDescent="0.25">
      <c r="A6" s="3"/>
      <c r="B6" s="3"/>
      <c r="C6" s="3"/>
      <c r="D6" s="3"/>
      <c r="E6" s="3"/>
      <c r="F6" s="3"/>
      <c r="G6" s="3"/>
      <c r="H6" s="3"/>
      <c r="I6" s="636"/>
      <c r="J6" s="636"/>
      <c r="K6" s="636"/>
      <c r="L6" s="636"/>
      <c r="M6" s="636"/>
      <c r="N6" s="636"/>
      <c r="O6" s="636"/>
      <c r="P6" s="636"/>
      <c r="Q6" s="636"/>
      <c r="R6" s="636"/>
      <c r="S6" s="636"/>
      <c r="T6" s="636"/>
      <c r="U6" s="636"/>
      <c r="V6" s="636"/>
      <c r="W6" s="636"/>
      <c r="X6" s="636"/>
      <c r="Y6" s="636"/>
      <c r="Z6" s="636"/>
      <c r="AA6" s="636"/>
      <c r="AB6" s="636"/>
      <c r="AC6" s="636"/>
      <c r="AD6" s="636"/>
      <c r="AE6" s="636"/>
      <c r="AF6" s="636"/>
      <c r="AG6" s="636"/>
      <c r="AH6" s="636"/>
      <c r="AI6" s="3"/>
      <c r="AJ6" s="3"/>
      <c r="AK6" s="3"/>
      <c r="AL6" s="3"/>
      <c r="AM6" s="3"/>
      <c r="AN6" s="3"/>
      <c r="AO6" s="3"/>
    </row>
    <row r="7" spans="1:41" ht="41.25" customHeight="1" x14ac:dyDescent="0.35">
      <c r="A7" s="3"/>
      <c r="B7" s="3"/>
      <c r="C7" s="3"/>
      <c r="D7" s="3"/>
      <c r="E7" s="3"/>
      <c r="F7" s="3"/>
      <c r="G7" s="3"/>
      <c r="H7" s="3"/>
      <c r="I7" s="636"/>
      <c r="J7" s="1172" t="s">
        <v>734</v>
      </c>
      <c r="K7" s="692"/>
      <c r="L7" s="692"/>
      <c r="M7" s="692"/>
      <c r="N7" s="692"/>
      <c r="O7" s="692"/>
      <c r="P7" s="692"/>
      <c r="Q7" s="692"/>
      <c r="R7" s="692"/>
      <c r="S7" s="692"/>
      <c r="T7" s="692"/>
      <c r="U7" s="692"/>
      <c r="V7" s="692"/>
      <c r="W7" s="692"/>
      <c r="X7" s="692"/>
      <c r="Y7" s="692"/>
      <c r="Z7" s="692"/>
      <c r="AA7" s="692"/>
      <c r="AB7" s="692"/>
      <c r="AC7" s="692"/>
      <c r="AD7" s="692"/>
      <c r="AE7" s="692"/>
      <c r="AF7" s="692"/>
      <c r="AG7" s="740"/>
      <c r="AH7" s="636"/>
      <c r="AI7" s="3"/>
      <c r="AJ7" s="3"/>
      <c r="AK7" s="3"/>
      <c r="AL7" s="3"/>
      <c r="AM7" s="3"/>
      <c r="AN7" s="3"/>
      <c r="AO7" s="3"/>
    </row>
    <row r="8" spans="1:41" ht="21" x14ac:dyDescent="0.35">
      <c r="A8" s="3"/>
      <c r="B8" s="3"/>
      <c r="C8" s="3"/>
      <c r="D8" s="3"/>
      <c r="E8" s="3"/>
      <c r="F8" s="3"/>
      <c r="G8" s="3"/>
      <c r="H8" s="3"/>
      <c r="I8" s="636"/>
      <c r="J8" s="1173" t="s">
        <v>27</v>
      </c>
      <c r="K8" s="660"/>
      <c r="L8" s="660"/>
      <c r="M8" s="660"/>
      <c r="N8" s="660"/>
      <c r="O8" s="660"/>
      <c r="P8" s="660"/>
      <c r="Q8" s="660"/>
      <c r="R8" s="660"/>
      <c r="S8" s="660"/>
      <c r="T8" s="660"/>
      <c r="U8" s="660"/>
      <c r="V8" s="661"/>
      <c r="W8" s="1174" t="str">
        <f>IF(ISBLANK(Information!D24),"",Information!D24)</f>
        <v/>
      </c>
      <c r="X8" s="653"/>
      <c r="Y8" s="653"/>
      <c r="Z8" s="653"/>
      <c r="AA8" s="653"/>
      <c r="AB8" s="653"/>
      <c r="AC8" s="653"/>
      <c r="AD8" s="653"/>
      <c r="AE8" s="653"/>
      <c r="AF8" s="653"/>
      <c r="AG8" s="696"/>
      <c r="AH8" s="636"/>
      <c r="AI8" s="3"/>
      <c r="AJ8" s="3"/>
      <c r="AK8" s="3"/>
      <c r="AL8" s="3"/>
      <c r="AM8" s="3"/>
      <c r="AN8" s="3"/>
      <c r="AO8" s="3"/>
    </row>
    <row r="9" spans="1:41" ht="21" x14ac:dyDescent="0.35">
      <c r="A9" s="3"/>
      <c r="B9" s="3"/>
      <c r="C9" s="3"/>
      <c r="D9" s="3"/>
      <c r="E9" s="3"/>
      <c r="F9" s="3"/>
      <c r="G9" s="3"/>
      <c r="H9" s="3"/>
      <c r="I9" s="636"/>
      <c r="J9" s="1173" t="s">
        <v>21</v>
      </c>
      <c r="K9" s="660"/>
      <c r="L9" s="660"/>
      <c r="M9" s="660"/>
      <c r="N9" s="660"/>
      <c r="O9" s="660"/>
      <c r="P9" s="660"/>
      <c r="Q9" s="660"/>
      <c r="R9" s="660"/>
      <c r="S9" s="660"/>
      <c r="T9" s="660"/>
      <c r="U9" s="660"/>
      <c r="V9" s="661"/>
      <c r="W9" s="1175" t="str">
        <f>IF(ISBLANK(Information!D19),"",Information!D19)</f>
        <v/>
      </c>
      <c r="X9" s="669"/>
      <c r="Y9" s="669"/>
      <c r="Z9" s="669"/>
      <c r="AA9" s="669"/>
      <c r="AB9" s="669"/>
      <c r="AC9" s="669"/>
      <c r="AD9" s="669"/>
      <c r="AE9" s="669"/>
      <c r="AF9" s="669"/>
      <c r="AG9" s="680"/>
      <c r="AH9" s="636"/>
      <c r="AI9" s="3"/>
      <c r="AJ9" s="3"/>
      <c r="AK9" s="3"/>
      <c r="AL9" s="3"/>
      <c r="AM9" s="3"/>
      <c r="AN9" s="3"/>
      <c r="AO9" s="3"/>
    </row>
    <row r="10" spans="1:41" ht="21" x14ac:dyDescent="0.35">
      <c r="A10" s="3"/>
      <c r="B10" s="3"/>
      <c r="C10" s="3"/>
      <c r="D10" s="3"/>
      <c r="E10" s="3"/>
      <c r="F10" s="3"/>
      <c r="G10" s="3"/>
      <c r="H10" s="3"/>
      <c r="I10" s="636"/>
      <c r="J10" s="1173" t="s">
        <v>22</v>
      </c>
      <c r="K10" s="660"/>
      <c r="L10" s="660"/>
      <c r="M10" s="660"/>
      <c r="N10" s="660"/>
      <c r="O10" s="660"/>
      <c r="P10" s="660"/>
      <c r="Q10" s="660"/>
      <c r="R10" s="660"/>
      <c r="S10" s="660"/>
      <c r="T10" s="660"/>
      <c r="U10" s="660"/>
      <c r="V10" s="661"/>
      <c r="W10" s="1175" t="str">
        <f>IF(ISBLANK(Information!D20),"",Information!D20)</f>
        <v/>
      </c>
      <c r="X10" s="669"/>
      <c r="Y10" s="669"/>
      <c r="Z10" s="669"/>
      <c r="AA10" s="669"/>
      <c r="AB10" s="669"/>
      <c r="AC10" s="669"/>
      <c r="AD10" s="669"/>
      <c r="AE10" s="669"/>
      <c r="AF10" s="669"/>
      <c r="AG10" s="680"/>
      <c r="AH10" s="636"/>
      <c r="AI10" s="3"/>
      <c r="AJ10" s="3"/>
      <c r="AK10" s="3"/>
      <c r="AL10" s="3"/>
      <c r="AM10" s="3"/>
      <c r="AN10" s="3"/>
      <c r="AO10" s="3"/>
    </row>
    <row r="11" spans="1:41" ht="21" x14ac:dyDescent="0.35">
      <c r="A11" s="3"/>
      <c r="B11" s="3"/>
      <c r="C11" s="3"/>
      <c r="D11" s="3"/>
      <c r="E11" s="3"/>
      <c r="F11" s="3"/>
      <c r="G11" s="3"/>
      <c r="H11" s="3"/>
      <c r="I11" s="636"/>
      <c r="J11" s="1173" t="s">
        <v>6</v>
      </c>
      <c r="K11" s="660"/>
      <c r="L11" s="660"/>
      <c r="M11" s="660"/>
      <c r="N11" s="660"/>
      <c r="O11" s="660"/>
      <c r="P11" s="660"/>
      <c r="Q11" s="660"/>
      <c r="R11" s="660"/>
      <c r="S11" s="660"/>
      <c r="T11" s="660"/>
      <c r="U11" s="660"/>
      <c r="V11" s="661"/>
      <c r="W11" s="1175" t="str">
        <f>IF(ISBLANK(Information!D2),"",Information!D2)</f>
        <v/>
      </c>
      <c r="X11" s="669"/>
      <c r="Y11" s="669"/>
      <c r="Z11" s="669"/>
      <c r="AA11" s="669"/>
      <c r="AB11" s="669"/>
      <c r="AC11" s="669"/>
      <c r="AD11" s="669"/>
      <c r="AE11" s="669"/>
      <c r="AF11" s="669"/>
      <c r="AG11" s="680"/>
      <c r="AH11" s="636"/>
      <c r="AI11" s="3"/>
      <c r="AJ11" s="3"/>
      <c r="AK11" s="3"/>
      <c r="AL11" s="3"/>
      <c r="AM11" s="3"/>
      <c r="AN11" s="3"/>
      <c r="AO11" s="3"/>
    </row>
    <row r="12" spans="1:41" ht="21" x14ac:dyDescent="0.35">
      <c r="A12" s="3"/>
      <c r="B12" s="3"/>
      <c r="C12" s="3"/>
      <c r="D12" s="3"/>
      <c r="E12" s="3"/>
      <c r="F12" s="3"/>
      <c r="G12" s="3"/>
      <c r="H12" s="3"/>
      <c r="I12" s="636"/>
      <c r="J12" s="1173" t="s">
        <v>7</v>
      </c>
      <c r="K12" s="660"/>
      <c r="L12" s="660"/>
      <c r="M12" s="660"/>
      <c r="N12" s="660"/>
      <c r="O12" s="660"/>
      <c r="P12" s="660"/>
      <c r="Q12" s="660"/>
      <c r="R12" s="660"/>
      <c r="S12" s="660"/>
      <c r="T12" s="660"/>
      <c r="U12" s="660"/>
      <c r="V12" s="661"/>
      <c r="W12" s="1175" t="str">
        <f>IF(ISBLANK(Information!D3),"",Information!D3)</f>
        <v/>
      </c>
      <c r="X12" s="669"/>
      <c r="Y12" s="669"/>
      <c r="Z12" s="669"/>
      <c r="AA12" s="669"/>
      <c r="AB12" s="669"/>
      <c r="AC12" s="669"/>
      <c r="AD12" s="669"/>
      <c r="AE12" s="669"/>
      <c r="AF12" s="669"/>
      <c r="AG12" s="680"/>
      <c r="AH12" s="636"/>
      <c r="AI12" s="3"/>
      <c r="AJ12" s="3"/>
      <c r="AK12" s="3"/>
      <c r="AL12" s="3"/>
      <c r="AM12" s="3"/>
      <c r="AN12" s="3"/>
      <c r="AO12" s="3"/>
    </row>
    <row r="13" spans="1:41" ht="21" x14ac:dyDescent="0.35">
      <c r="A13" s="3"/>
      <c r="B13" s="3"/>
      <c r="C13" s="3"/>
      <c r="D13" s="3"/>
      <c r="E13" s="3"/>
      <c r="F13" s="3"/>
      <c r="G13" s="3"/>
      <c r="H13" s="3"/>
      <c r="I13" s="636"/>
      <c r="J13" s="1168" t="s">
        <v>731</v>
      </c>
      <c r="K13" s="703"/>
      <c r="L13" s="703"/>
      <c r="M13" s="703"/>
      <c r="N13" s="703"/>
      <c r="O13" s="703"/>
      <c r="P13" s="703"/>
      <c r="Q13" s="703"/>
      <c r="R13" s="703"/>
      <c r="S13" s="703"/>
      <c r="T13" s="703"/>
      <c r="U13" s="703"/>
      <c r="V13" s="733"/>
      <c r="W13" s="1169"/>
      <c r="X13" s="682"/>
      <c r="Y13" s="682"/>
      <c r="Z13" s="682"/>
      <c r="AA13" s="682"/>
      <c r="AB13" s="682"/>
      <c r="AC13" s="682"/>
      <c r="AD13" s="682"/>
      <c r="AE13" s="682"/>
      <c r="AF13" s="682"/>
      <c r="AG13" s="683"/>
      <c r="AH13" s="636"/>
      <c r="AI13" s="3"/>
      <c r="AJ13" s="3"/>
      <c r="AK13" s="3"/>
      <c r="AL13" s="3"/>
      <c r="AM13" s="3"/>
      <c r="AN13" s="3"/>
      <c r="AO13" s="3"/>
    </row>
    <row r="14" spans="1:41" x14ac:dyDescent="0.25">
      <c r="A14" s="3"/>
      <c r="B14" s="3"/>
      <c r="C14" s="3"/>
      <c r="D14" s="3"/>
      <c r="E14" s="3"/>
      <c r="F14" s="3"/>
      <c r="G14" s="3"/>
      <c r="H14" s="3"/>
      <c r="I14" s="636"/>
      <c r="J14" s="636"/>
      <c r="K14" s="636"/>
      <c r="L14" s="636"/>
      <c r="M14" s="636"/>
      <c r="N14" s="636"/>
      <c r="O14" s="636"/>
      <c r="P14" s="636"/>
      <c r="Q14" s="636"/>
      <c r="R14" s="636"/>
      <c r="S14" s="636"/>
      <c r="T14" s="636"/>
      <c r="U14" s="636"/>
      <c r="V14" s="636"/>
      <c r="W14" s="636"/>
      <c r="X14" s="636"/>
      <c r="Y14" s="636"/>
      <c r="Z14" s="636"/>
      <c r="AA14" s="636"/>
      <c r="AB14" s="636"/>
      <c r="AC14" s="636"/>
      <c r="AD14" s="636"/>
      <c r="AE14" s="636"/>
      <c r="AF14" s="636"/>
      <c r="AG14" s="636"/>
      <c r="AH14" s="636"/>
      <c r="AI14" s="3"/>
      <c r="AJ14" s="3"/>
      <c r="AK14" s="3"/>
      <c r="AL14" s="3"/>
      <c r="AM14" s="3"/>
      <c r="AN14" s="3"/>
      <c r="AO14" s="3"/>
    </row>
    <row r="15" spans="1:4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ht="15.75" customHeight="1" x14ac:dyDescent="0.2"/>
    <row r="39" spans="1:41" ht="15.75" customHeight="1" x14ac:dyDescent="0.2"/>
    <row r="40" spans="1:41" ht="15.75" customHeight="1" x14ac:dyDescent="0.2"/>
    <row r="41" spans="1:41" ht="15.75" customHeight="1" x14ac:dyDescent="0.2"/>
    <row r="42" spans="1:41" ht="15.75" customHeight="1" x14ac:dyDescent="0.2"/>
    <row r="43" spans="1:41" ht="15.75" customHeight="1" x14ac:dyDescent="0.2"/>
    <row r="44" spans="1:41" ht="15.75" customHeight="1" x14ac:dyDescent="0.2"/>
    <row r="45" spans="1:41" ht="15.75" customHeight="1" x14ac:dyDescent="0.2"/>
    <row r="46" spans="1:41" ht="15.75" customHeight="1" x14ac:dyDescent="0.2"/>
    <row r="47" spans="1:41" ht="15.75" customHeight="1" x14ac:dyDescent="0.2"/>
    <row r="48" spans="1:41"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5">
    <mergeCell ref="J13:V13"/>
    <mergeCell ref="W13:AG13"/>
    <mergeCell ref="B2:AO2"/>
    <mergeCell ref="B4:AO4"/>
    <mergeCell ref="J7:AG7"/>
    <mergeCell ref="J8:V8"/>
    <mergeCell ref="W8:AG8"/>
    <mergeCell ref="J9:V9"/>
    <mergeCell ref="W9:AG9"/>
    <mergeCell ref="J10:V10"/>
    <mergeCell ref="W10:AG10"/>
    <mergeCell ref="J11:V11"/>
    <mergeCell ref="W11:AG11"/>
    <mergeCell ref="J12:V12"/>
    <mergeCell ref="W12:AG12"/>
  </mergeCells>
  <printOptions horizontalCentered="1"/>
  <pageMargins left="0.7" right="0.7" top="0.75" bottom="0.75" header="0" footer="0"/>
  <pageSetup orientation="portrait" r:id="rId1"/>
  <headerFooter>
    <oddHeader>&amp;CPPAP Sample Parts Label</oddHeader>
    <oddFooter>&amp;L 1AF0003 &amp;A&amp;CFF0000Printed Copy Uncontrolled.   
&amp;RRev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Z1000"/>
  <sheetViews>
    <sheetView showGridLines="0" tabSelected="1" zoomScaleNormal="100" workbookViewId="0">
      <selection activeCell="D2" sqref="D2"/>
    </sheetView>
  </sheetViews>
  <sheetFormatPr defaultColWidth="12.625" defaultRowHeight="15" customHeight="1" x14ac:dyDescent="0.2"/>
  <cols>
    <col min="1" max="1" width="8" customWidth="1"/>
    <col min="2" max="2" width="7.625" customWidth="1"/>
    <col min="3" max="3" width="19.125" customWidth="1"/>
    <col min="4" max="4" width="32.125" customWidth="1"/>
    <col min="5" max="26" width="7.625" customWidth="1"/>
  </cols>
  <sheetData>
    <row r="1" spans="1:26" ht="18" customHeight="1" x14ac:dyDescent="0.25">
      <c r="A1" s="3"/>
      <c r="B1" s="659" t="s">
        <v>4</v>
      </c>
      <c r="C1" s="660"/>
      <c r="D1" s="661"/>
      <c r="E1" s="11"/>
      <c r="F1" s="11"/>
      <c r="G1" s="11"/>
      <c r="H1" s="11"/>
      <c r="I1" s="11"/>
      <c r="J1" s="11"/>
      <c r="K1" s="11"/>
      <c r="L1" s="11"/>
      <c r="M1" s="11"/>
      <c r="N1" s="11"/>
      <c r="O1" s="11"/>
      <c r="P1" s="11"/>
      <c r="Q1" s="11"/>
      <c r="R1" s="11"/>
      <c r="S1" s="11"/>
      <c r="T1" s="11"/>
      <c r="U1" s="11"/>
      <c r="V1" s="11"/>
      <c r="W1" s="11"/>
    </row>
    <row r="2" spans="1:26" ht="18" customHeight="1" x14ac:dyDescent="0.25">
      <c r="A2" s="3"/>
      <c r="B2" s="662" t="s">
        <v>6</v>
      </c>
      <c r="C2" s="653"/>
      <c r="D2" s="644"/>
      <c r="E2" s="3"/>
      <c r="F2" s="3"/>
      <c r="G2" s="657" t="s">
        <v>751</v>
      </c>
      <c r="H2" s="658"/>
      <c r="I2" s="658"/>
      <c r="J2" s="658"/>
      <c r="K2" s="658"/>
      <c r="L2" s="658"/>
      <c r="M2" s="658"/>
      <c r="N2" s="658"/>
      <c r="O2" s="3"/>
      <c r="P2" s="3"/>
      <c r="Q2" s="3"/>
      <c r="R2" s="3"/>
      <c r="S2" s="3"/>
      <c r="T2" s="3"/>
      <c r="U2" s="3"/>
      <c r="V2" s="3"/>
      <c r="W2" s="3"/>
    </row>
    <row r="3" spans="1:26" ht="18" customHeight="1" x14ac:dyDescent="0.25">
      <c r="A3" s="3"/>
      <c r="B3" s="662" t="s">
        <v>7</v>
      </c>
      <c r="C3" s="653"/>
      <c r="D3" s="644"/>
      <c r="E3" s="3"/>
      <c r="F3" s="3"/>
      <c r="G3" s="658"/>
      <c r="H3" s="658"/>
      <c r="I3" s="658"/>
      <c r="J3" s="658"/>
      <c r="K3" s="658"/>
      <c r="L3" s="658"/>
      <c r="M3" s="658"/>
      <c r="N3" s="658"/>
      <c r="O3" s="3"/>
      <c r="P3" s="3"/>
      <c r="Q3" s="3"/>
      <c r="R3" s="3"/>
      <c r="S3" s="3"/>
      <c r="T3" s="3"/>
      <c r="U3" s="3"/>
      <c r="V3" s="3"/>
      <c r="W3" s="3"/>
    </row>
    <row r="4" spans="1:26" ht="18" customHeight="1" x14ac:dyDescent="0.25">
      <c r="A4" s="3"/>
      <c r="B4" s="662" t="s">
        <v>8</v>
      </c>
      <c r="C4" s="653"/>
      <c r="D4" s="644"/>
      <c r="E4" s="3"/>
      <c r="F4" s="3"/>
      <c r="G4" s="658"/>
      <c r="H4" s="658"/>
      <c r="I4" s="658"/>
      <c r="J4" s="658"/>
      <c r="K4" s="658"/>
      <c r="L4" s="658"/>
      <c r="M4" s="658"/>
      <c r="N4" s="658"/>
      <c r="O4" s="3"/>
      <c r="P4" s="3"/>
      <c r="Q4" s="3"/>
      <c r="R4" s="3"/>
      <c r="S4" s="3"/>
      <c r="T4" s="3"/>
      <c r="U4" s="3"/>
      <c r="V4" s="3"/>
      <c r="W4" s="3"/>
    </row>
    <row r="5" spans="1:26" ht="18" customHeight="1" x14ac:dyDescent="0.25">
      <c r="A5" s="3"/>
      <c r="B5" s="662" t="s">
        <v>9</v>
      </c>
      <c r="C5" s="653"/>
      <c r="D5" s="644"/>
      <c r="E5" s="3"/>
      <c r="F5" s="3"/>
      <c r="G5" s="658"/>
      <c r="H5" s="658"/>
      <c r="I5" s="658"/>
      <c r="J5" s="658"/>
      <c r="K5" s="658"/>
      <c r="L5" s="658"/>
      <c r="M5" s="658"/>
      <c r="N5" s="658"/>
      <c r="O5" s="3"/>
      <c r="P5" s="3"/>
      <c r="Q5" s="3"/>
      <c r="R5" s="3"/>
      <c r="S5" s="3"/>
      <c r="T5" s="3"/>
      <c r="U5" s="3"/>
      <c r="V5" s="3"/>
      <c r="W5" s="3"/>
    </row>
    <row r="6" spans="1:26" ht="18" customHeight="1" x14ac:dyDescent="0.25">
      <c r="A6" s="3"/>
      <c r="B6" s="662" t="s">
        <v>10</v>
      </c>
      <c r="C6" s="653"/>
      <c r="D6" s="644"/>
      <c r="E6" s="3"/>
      <c r="F6" s="3"/>
      <c r="G6" s="658"/>
      <c r="H6" s="658"/>
      <c r="I6" s="658"/>
      <c r="J6" s="658"/>
      <c r="K6" s="658"/>
      <c r="L6" s="658"/>
      <c r="M6" s="658"/>
      <c r="N6" s="658"/>
      <c r="O6" s="3"/>
      <c r="P6" s="3"/>
      <c r="Q6" s="3"/>
      <c r="R6" s="3"/>
      <c r="S6" s="3"/>
      <c r="T6" s="3"/>
      <c r="U6" s="3"/>
      <c r="V6" s="3"/>
      <c r="W6" s="3"/>
    </row>
    <row r="7" spans="1:26" ht="18" customHeight="1" x14ac:dyDescent="0.25">
      <c r="A7" s="3"/>
      <c r="B7" s="662" t="s">
        <v>11</v>
      </c>
      <c r="C7" s="653"/>
      <c r="D7" s="644"/>
      <c r="E7" s="3"/>
      <c r="F7" s="3"/>
      <c r="G7" s="658"/>
      <c r="H7" s="658"/>
      <c r="I7" s="658"/>
      <c r="J7" s="658"/>
      <c r="K7" s="658"/>
      <c r="L7" s="658"/>
      <c r="M7" s="658"/>
      <c r="N7" s="658"/>
      <c r="O7" s="3"/>
      <c r="P7" s="3"/>
      <c r="Q7" s="3"/>
      <c r="R7" s="3"/>
      <c r="S7" s="3"/>
      <c r="T7" s="3"/>
      <c r="U7" s="3"/>
      <c r="V7" s="3"/>
      <c r="W7" s="3"/>
    </row>
    <row r="8" spans="1:26" ht="18" customHeight="1" x14ac:dyDescent="0.25">
      <c r="A8" s="3"/>
      <c r="B8" s="662" t="s">
        <v>12</v>
      </c>
      <c r="C8" s="653"/>
      <c r="D8" s="644"/>
      <c r="E8" s="3"/>
      <c r="F8" s="3"/>
      <c r="G8" s="658"/>
      <c r="H8" s="658"/>
      <c r="I8" s="658"/>
      <c r="J8" s="658"/>
      <c r="K8" s="658"/>
      <c r="L8" s="658"/>
      <c r="M8" s="658"/>
      <c r="N8" s="658"/>
      <c r="O8" s="3"/>
      <c r="P8" s="3"/>
      <c r="Q8" s="3"/>
      <c r="R8" s="3"/>
      <c r="S8" s="3"/>
      <c r="T8" s="3"/>
      <c r="U8" s="3"/>
      <c r="V8" s="3"/>
      <c r="W8" s="3"/>
      <c r="X8" s="3"/>
      <c r="Y8" s="3"/>
      <c r="Z8" s="3"/>
    </row>
    <row r="9" spans="1:26" ht="18" customHeight="1" x14ac:dyDescent="0.25">
      <c r="A9" s="3"/>
      <c r="B9" s="13"/>
      <c r="C9" s="13"/>
      <c r="D9" s="3"/>
      <c r="E9" s="3"/>
      <c r="F9" s="3"/>
      <c r="G9" s="658"/>
      <c r="H9" s="658"/>
      <c r="I9" s="658"/>
      <c r="J9" s="658"/>
      <c r="K9" s="658"/>
      <c r="L9" s="658"/>
      <c r="M9" s="658"/>
      <c r="N9" s="658"/>
      <c r="O9" s="3"/>
      <c r="P9" s="3"/>
      <c r="Q9" s="3"/>
      <c r="R9" s="3"/>
      <c r="S9" s="3"/>
      <c r="T9" s="3"/>
      <c r="U9" s="3"/>
      <c r="V9" s="3"/>
      <c r="W9" s="3"/>
      <c r="X9" s="3"/>
      <c r="Y9" s="3"/>
      <c r="Z9" s="3"/>
    </row>
    <row r="10" spans="1:26" ht="18" customHeight="1" x14ac:dyDescent="0.25">
      <c r="A10" s="3"/>
      <c r="B10" s="659" t="s">
        <v>13</v>
      </c>
      <c r="C10" s="660"/>
      <c r="D10" s="661"/>
      <c r="E10" s="3"/>
      <c r="F10" s="3"/>
      <c r="G10" s="658"/>
      <c r="H10" s="658"/>
      <c r="I10" s="658"/>
      <c r="J10" s="658"/>
      <c r="K10" s="658"/>
      <c r="L10" s="658"/>
      <c r="M10" s="658"/>
      <c r="N10" s="658"/>
      <c r="O10" s="3"/>
      <c r="P10" s="3"/>
      <c r="Q10" s="3"/>
      <c r="R10" s="3"/>
      <c r="S10" s="3"/>
      <c r="T10" s="3"/>
      <c r="U10" s="3"/>
      <c r="V10" s="3"/>
      <c r="W10" s="3"/>
    </row>
    <row r="11" spans="1:26" ht="18" customHeight="1" x14ac:dyDescent="0.25">
      <c r="A11" s="3"/>
      <c r="B11" s="3"/>
      <c r="C11" s="12" t="s">
        <v>14</v>
      </c>
      <c r="D11" s="644"/>
      <c r="E11" s="3"/>
      <c r="F11" s="3"/>
      <c r="G11" s="658"/>
      <c r="H11" s="658"/>
      <c r="I11" s="658"/>
      <c r="J11" s="658"/>
      <c r="K11" s="658"/>
      <c r="L11" s="658"/>
      <c r="M11" s="658"/>
      <c r="N11" s="658"/>
      <c r="O11" s="3"/>
      <c r="P11" s="3"/>
      <c r="Q11" s="3"/>
      <c r="R11" s="3"/>
      <c r="S11" s="3"/>
      <c r="T11" s="3"/>
      <c r="U11" s="3"/>
      <c r="V11" s="3"/>
      <c r="W11" s="3"/>
    </row>
    <row r="12" spans="1:26" ht="18" customHeight="1" x14ac:dyDescent="0.25">
      <c r="A12" s="3"/>
      <c r="B12" s="3"/>
      <c r="C12" s="12" t="s">
        <v>15</v>
      </c>
      <c r="D12" s="644"/>
      <c r="E12" s="3"/>
      <c r="F12" s="3"/>
      <c r="G12" s="658"/>
      <c r="H12" s="658"/>
      <c r="I12" s="658"/>
      <c r="J12" s="658"/>
      <c r="K12" s="658"/>
      <c r="L12" s="658"/>
      <c r="M12" s="658"/>
      <c r="N12" s="658"/>
      <c r="O12" s="3"/>
      <c r="P12" s="3"/>
      <c r="Q12" s="3"/>
      <c r="R12" s="3"/>
      <c r="S12" s="3"/>
      <c r="T12" s="3"/>
      <c r="U12" s="3"/>
      <c r="V12" s="3"/>
      <c r="W12" s="3"/>
    </row>
    <row r="13" spans="1:26" ht="18" customHeight="1" x14ac:dyDescent="0.25">
      <c r="A13" s="3"/>
      <c r="B13" s="3"/>
      <c r="C13" s="12" t="s">
        <v>16</v>
      </c>
      <c r="D13" s="645"/>
      <c r="E13" s="3"/>
      <c r="F13" s="3"/>
      <c r="G13" s="658"/>
      <c r="H13" s="658"/>
      <c r="I13" s="658"/>
      <c r="J13" s="658"/>
      <c r="K13" s="658"/>
      <c r="L13" s="658"/>
      <c r="M13" s="658"/>
      <c r="N13" s="658"/>
      <c r="O13" s="3"/>
      <c r="P13" s="3"/>
      <c r="Q13" s="3"/>
      <c r="R13" s="3"/>
      <c r="S13" s="3"/>
      <c r="T13" s="3"/>
      <c r="U13" s="3"/>
      <c r="V13" s="3"/>
      <c r="W13" s="3"/>
    </row>
    <row r="14" spans="1:26" ht="18" customHeight="1" x14ac:dyDescent="0.25">
      <c r="A14" s="3"/>
      <c r="B14" s="3"/>
      <c r="C14" s="12" t="s">
        <v>17</v>
      </c>
      <c r="D14" s="645"/>
      <c r="E14" s="3"/>
      <c r="F14" s="3"/>
      <c r="G14" s="658"/>
      <c r="H14" s="658"/>
      <c r="I14" s="658"/>
      <c r="J14" s="658"/>
      <c r="K14" s="658"/>
      <c r="L14" s="658"/>
      <c r="M14" s="658"/>
      <c r="N14" s="658"/>
      <c r="O14" s="3"/>
      <c r="P14" s="3"/>
      <c r="Q14" s="3"/>
      <c r="R14" s="3"/>
      <c r="S14" s="3"/>
      <c r="T14" s="3"/>
      <c r="U14" s="3"/>
      <c r="V14" s="3"/>
      <c r="W14" s="3"/>
    </row>
    <row r="15" spans="1:26" ht="18" customHeight="1" x14ac:dyDescent="0.25">
      <c r="A15" s="3"/>
      <c r="B15" s="3"/>
      <c r="C15" s="12" t="s">
        <v>18</v>
      </c>
      <c r="D15" s="646"/>
      <c r="E15" s="3"/>
      <c r="F15" s="3"/>
      <c r="G15" s="658"/>
      <c r="H15" s="658"/>
      <c r="I15" s="658"/>
      <c r="J15" s="658"/>
      <c r="K15" s="658"/>
      <c r="L15" s="658"/>
      <c r="M15" s="658"/>
      <c r="N15" s="658"/>
      <c r="O15" s="3"/>
      <c r="P15" s="3"/>
      <c r="Q15" s="3"/>
      <c r="R15" s="3"/>
      <c r="S15" s="3"/>
      <c r="T15" s="3"/>
      <c r="U15" s="3"/>
      <c r="V15" s="3"/>
      <c r="W15" s="3"/>
    </row>
    <row r="16" spans="1:26" ht="18" customHeight="1" x14ac:dyDescent="0.25">
      <c r="A16" s="3"/>
      <c r="B16" s="3"/>
      <c r="C16" s="3"/>
      <c r="D16" s="3"/>
      <c r="E16" s="3"/>
      <c r="F16" s="3"/>
      <c r="G16" s="658"/>
      <c r="H16" s="658"/>
      <c r="I16" s="658"/>
      <c r="J16" s="658"/>
      <c r="K16" s="658"/>
      <c r="L16" s="658"/>
      <c r="M16" s="658"/>
      <c r="N16" s="658"/>
      <c r="O16" s="3"/>
      <c r="P16" s="3"/>
      <c r="Q16" s="3"/>
      <c r="R16" s="3"/>
      <c r="S16" s="3"/>
      <c r="T16" s="3"/>
      <c r="U16" s="3"/>
      <c r="V16" s="3"/>
      <c r="W16" s="3"/>
    </row>
    <row r="17" spans="1:23" ht="18" customHeight="1" x14ac:dyDescent="0.25">
      <c r="A17" s="3"/>
      <c r="B17" s="659" t="s">
        <v>19</v>
      </c>
      <c r="C17" s="660"/>
      <c r="D17" s="661"/>
      <c r="E17" s="3"/>
      <c r="F17" s="3"/>
      <c r="G17" s="658"/>
      <c r="H17" s="658"/>
      <c r="I17" s="658"/>
      <c r="J17" s="658"/>
      <c r="K17" s="658"/>
      <c r="L17" s="658"/>
      <c r="M17" s="658"/>
      <c r="N17" s="658"/>
      <c r="O17" s="3"/>
      <c r="P17" s="3"/>
      <c r="Q17" s="3"/>
      <c r="R17" s="3"/>
      <c r="S17" s="3"/>
      <c r="T17" s="3"/>
      <c r="U17" s="3"/>
      <c r="V17" s="3"/>
      <c r="W17" s="3"/>
    </row>
    <row r="18" spans="1:23" ht="18" customHeight="1" x14ac:dyDescent="0.25">
      <c r="A18" s="3"/>
      <c r="B18" s="662" t="s">
        <v>20</v>
      </c>
      <c r="C18" s="653"/>
      <c r="D18" s="644"/>
      <c r="E18" s="3"/>
      <c r="F18" s="3"/>
      <c r="G18" s="658"/>
      <c r="H18" s="658"/>
      <c r="I18" s="658"/>
      <c r="J18" s="658"/>
      <c r="K18" s="658"/>
      <c r="L18" s="658"/>
      <c r="M18" s="658"/>
      <c r="N18" s="658"/>
      <c r="O18" s="3"/>
      <c r="P18" s="3"/>
      <c r="Q18" s="3"/>
      <c r="R18" s="3"/>
      <c r="S18" s="3"/>
      <c r="T18" s="3"/>
      <c r="U18" s="3"/>
      <c r="V18" s="3"/>
      <c r="W18" s="3"/>
    </row>
    <row r="19" spans="1:23" ht="18" customHeight="1" x14ac:dyDescent="0.25">
      <c r="A19" s="3"/>
      <c r="B19" s="662" t="s">
        <v>21</v>
      </c>
      <c r="C19" s="653"/>
      <c r="D19" s="644"/>
      <c r="E19" s="3"/>
      <c r="F19" s="3"/>
      <c r="G19" s="658"/>
      <c r="H19" s="658"/>
      <c r="I19" s="658"/>
      <c r="J19" s="658"/>
      <c r="K19" s="658"/>
      <c r="L19" s="658"/>
      <c r="M19" s="658"/>
      <c r="N19" s="658"/>
      <c r="O19" s="3"/>
      <c r="P19" s="3"/>
      <c r="Q19" s="3"/>
      <c r="R19" s="3"/>
      <c r="S19" s="3"/>
      <c r="T19" s="3"/>
      <c r="U19" s="3"/>
      <c r="V19" s="3"/>
      <c r="W19" s="3"/>
    </row>
    <row r="20" spans="1:23" ht="18" customHeight="1" x14ac:dyDescent="0.25">
      <c r="A20" s="3"/>
      <c r="B20" s="662" t="s">
        <v>22</v>
      </c>
      <c r="C20" s="653"/>
      <c r="D20" s="644"/>
      <c r="E20" s="3"/>
      <c r="F20" s="3"/>
      <c r="G20" s="658"/>
      <c r="H20" s="658"/>
      <c r="I20" s="658"/>
      <c r="J20" s="658"/>
      <c r="K20" s="658"/>
      <c r="L20" s="658"/>
      <c r="M20" s="658"/>
      <c r="N20" s="658"/>
      <c r="O20" s="3"/>
      <c r="P20" s="3"/>
      <c r="Q20" s="3"/>
      <c r="R20" s="3"/>
      <c r="S20" s="3"/>
      <c r="T20" s="3"/>
      <c r="U20" s="3"/>
      <c r="V20" s="3"/>
      <c r="W20" s="3"/>
    </row>
    <row r="21" spans="1:23" ht="18" customHeight="1" x14ac:dyDescent="0.25">
      <c r="A21" s="3"/>
      <c r="B21" s="662" t="s">
        <v>23</v>
      </c>
      <c r="C21" s="653"/>
      <c r="D21" s="644"/>
      <c r="E21" s="3"/>
      <c r="F21" s="3"/>
      <c r="G21" s="658"/>
      <c r="H21" s="658"/>
      <c r="I21" s="658"/>
      <c r="J21" s="658"/>
      <c r="K21" s="658"/>
      <c r="L21" s="658"/>
      <c r="M21" s="658"/>
      <c r="N21" s="658"/>
      <c r="O21" s="3"/>
      <c r="P21" s="3"/>
      <c r="Q21" s="3"/>
      <c r="R21" s="3"/>
      <c r="S21" s="3"/>
      <c r="T21" s="3"/>
      <c r="U21" s="3"/>
      <c r="V21" s="3"/>
      <c r="W21" s="3"/>
    </row>
    <row r="22" spans="1:23" ht="18" customHeight="1" x14ac:dyDescent="0.25">
      <c r="A22" s="3"/>
      <c r="B22" s="662" t="s">
        <v>24</v>
      </c>
      <c r="C22" s="653"/>
      <c r="D22" s="644"/>
      <c r="E22" s="3"/>
      <c r="F22" s="3"/>
      <c r="G22" s="658"/>
      <c r="H22" s="658"/>
      <c r="I22" s="658"/>
      <c r="J22" s="658"/>
      <c r="K22" s="658"/>
      <c r="L22" s="658"/>
      <c r="M22" s="658"/>
      <c r="N22" s="658"/>
      <c r="O22" s="3"/>
      <c r="P22" s="3"/>
      <c r="Q22" s="3"/>
      <c r="R22" s="3"/>
      <c r="S22" s="3"/>
      <c r="T22" s="3"/>
      <c r="U22" s="3"/>
      <c r="V22" s="3"/>
      <c r="W22" s="3"/>
    </row>
    <row r="23" spans="1:23" ht="18" customHeight="1" x14ac:dyDescent="0.25">
      <c r="A23" s="3"/>
      <c r="B23" s="662" t="s">
        <v>25</v>
      </c>
      <c r="C23" s="653"/>
      <c r="D23" s="647"/>
      <c r="E23" s="3"/>
      <c r="F23" s="3"/>
      <c r="G23" s="658"/>
      <c r="H23" s="658"/>
      <c r="I23" s="658"/>
      <c r="J23" s="658"/>
      <c r="K23" s="658"/>
      <c r="L23" s="658"/>
      <c r="M23" s="658"/>
      <c r="N23" s="658"/>
      <c r="O23" s="3"/>
      <c r="P23" s="3"/>
      <c r="Q23" s="3"/>
      <c r="R23" s="3"/>
      <c r="S23" s="3"/>
      <c r="T23" s="3"/>
      <c r="U23" s="3"/>
      <c r="V23" s="3"/>
      <c r="W23" s="3"/>
    </row>
    <row r="24" spans="1:23" ht="18" customHeight="1" x14ac:dyDescent="0.25">
      <c r="A24" s="3"/>
      <c r="B24" s="662" t="s">
        <v>27</v>
      </c>
      <c r="C24" s="653"/>
      <c r="D24" s="644"/>
      <c r="E24" s="3"/>
      <c r="F24" s="3"/>
      <c r="G24" s="658"/>
      <c r="H24" s="658"/>
      <c r="I24" s="658"/>
      <c r="J24" s="658"/>
      <c r="K24" s="658"/>
      <c r="L24" s="658"/>
      <c r="M24" s="658"/>
      <c r="N24" s="658"/>
      <c r="O24" s="3"/>
      <c r="P24" s="3"/>
      <c r="Q24" s="3"/>
      <c r="R24" s="3"/>
      <c r="S24" s="3"/>
      <c r="T24" s="3"/>
      <c r="U24" s="3"/>
      <c r="V24" s="3"/>
      <c r="W24" s="3"/>
    </row>
    <row r="25" spans="1:23" ht="18" customHeight="1" x14ac:dyDescent="0.25">
      <c r="A25" s="3"/>
      <c r="B25" s="662" t="s">
        <v>28</v>
      </c>
      <c r="C25" s="653"/>
      <c r="D25" s="644"/>
      <c r="E25" s="3"/>
      <c r="F25" s="3"/>
      <c r="G25" s="658"/>
      <c r="H25" s="658"/>
      <c r="I25" s="658"/>
      <c r="J25" s="658"/>
      <c r="K25" s="658"/>
      <c r="L25" s="658"/>
      <c r="M25" s="658"/>
      <c r="N25" s="658"/>
      <c r="O25" s="3"/>
      <c r="P25" s="3"/>
      <c r="Q25" s="3"/>
      <c r="R25" s="3"/>
      <c r="S25" s="3"/>
      <c r="T25" s="3"/>
      <c r="U25" s="3"/>
      <c r="V25" s="3"/>
      <c r="W25" s="3"/>
    </row>
    <row r="26" spans="1:23" ht="18" customHeight="1" x14ac:dyDescent="0.25">
      <c r="A26" s="3"/>
      <c r="B26" s="662" t="s">
        <v>29</v>
      </c>
      <c r="C26" s="653"/>
      <c r="D26" s="644"/>
      <c r="E26" s="3"/>
      <c r="F26" s="3"/>
      <c r="G26" s="658"/>
      <c r="H26" s="658"/>
      <c r="I26" s="658"/>
      <c r="J26" s="658"/>
      <c r="K26" s="658"/>
      <c r="L26" s="658"/>
      <c r="M26" s="658"/>
      <c r="N26" s="658"/>
      <c r="O26" s="3"/>
      <c r="P26" s="3"/>
      <c r="Q26" s="3"/>
      <c r="R26" s="3"/>
      <c r="S26" s="3"/>
      <c r="T26" s="3"/>
      <c r="U26" s="3"/>
      <c r="V26" s="3"/>
      <c r="W26" s="3"/>
    </row>
    <row r="27" spans="1:23" ht="18" customHeight="1" x14ac:dyDescent="0.25">
      <c r="A27" s="3"/>
      <c r="B27" s="662" t="s">
        <v>30</v>
      </c>
      <c r="C27" s="653"/>
      <c r="D27" s="644"/>
      <c r="E27" s="3"/>
      <c r="F27" s="3"/>
      <c r="G27" s="658"/>
      <c r="H27" s="658"/>
      <c r="I27" s="658"/>
      <c r="J27" s="658"/>
      <c r="K27" s="658"/>
      <c r="L27" s="658"/>
      <c r="M27" s="658"/>
      <c r="N27" s="658"/>
      <c r="O27" s="3"/>
      <c r="P27" s="3"/>
      <c r="Q27" s="3"/>
      <c r="R27" s="3"/>
      <c r="S27" s="3"/>
      <c r="T27" s="3"/>
      <c r="U27" s="3"/>
      <c r="V27" s="3"/>
      <c r="W27" s="3"/>
    </row>
    <row r="28" spans="1:23" ht="18" customHeight="1" x14ac:dyDescent="0.25">
      <c r="A28" s="3"/>
      <c r="B28" s="662" t="s">
        <v>31</v>
      </c>
      <c r="C28" s="653"/>
      <c r="D28" s="647"/>
      <c r="E28" s="3"/>
      <c r="F28" s="3"/>
      <c r="G28" s="658"/>
      <c r="H28" s="658"/>
      <c r="I28" s="658"/>
      <c r="J28" s="658"/>
      <c r="K28" s="658"/>
      <c r="L28" s="658"/>
      <c r="M28" s="658"/>
      <c r="N28" s="658"/>
      <c r="O28" s="3"/>
      <c r="P28" s="3"/>
      <c r="Q28" s="3"/>
      <c r="R28" s="3"/>
      <c r="S28" s="3"/>
      <c r="T28" s="3"/>
      <c r="U28" s="3"/>
      <c r="V28" s="3"/>
      <c r="W28" s="3"/>
    </row>
    <row r="29" spans="1:23" ht="18" customHeight="1" x14ac:dyDescent="0.25">
      <c r="A29" s="3"/>
      <c r="B29" s="662" t="s">
        <v>32</v>
      </c>
      <c r="C29" s="653"/>
      <c r="D29" s="648"/>
      <c r="E29" s="3"/>
      <c r="F29" s="3"/>
      <c r="G29" s="658"/>
      <c r="H29" s="658"/>
      <c r="I29" s="658"/>
      <c r="J29" s="658"/>
      <c r="K29" s="658"/>
      <c r="L29" s="658"/>
      <c r="M29" s="658"/>
      <c r="N29" s="658"/>
      <c r="O29" s="3"/>
      <c r="P29" s="3"/>
      <c r="Q29" s="3"/>
      <c r="R29" s="3"/>
      <c r="S29" s="3"/>
      <c r="T29" s="3"/>
      <c r="U29" s="3"/>
      <c r="V29" s="3"/>
      <c r="W29" s="3"/>
    </row>
    <row r="30" spans="1:23" ht="18" customHeight="1" x14ac:dyDescent="0.25">
      <c r="A30" s="3"/>
      <c r="B30" s="662" t="s">
        <v>33</v>
      </c>
      <c r="C30" s="653"/>
      <c r="D30" s="644"/>
      <c r="E30" s="3"/>
      <c r="F30" s="3"/>
      <c r="G30" s="3"/>
      <c r="H30" s="3"/>
      <c r="I30" s="3"/>
      <c r="J30" s="3"/>
      <c r="K30" s="3"/>
      <c r="L30" s="3"/>
      <c r="M30" s="3"/>
      <c r="N30" s="3"/>
      <c r="O30" s="3"/>
      <c r="P30" s="3"/>
      <c r="Q30" s="3"/>
      <c r="R30" s="3"/>
      <c r="S30" s="3"/>
      <c r="T30" s="3"/>
      <c r="U30" s="3"/>
      <c r="V30" s="3"/>
      <c r="W30" s="3"/>
    </row>
    <row r="31" spans="1:23" ht="18" customHeight="1" x14ac:dyDescent="0.25">
      <c r="A31" s="3"/>
      <c r="B31" s="662" t="s">
        <v>25</v>
      </c>
      <c r="C31" s="653"/>
      <c r="D31" s="647"/>
      <c r="E31" s="3"/>
      <c r="F31" s="3"/>
      <c r="G31" s="3"/>
      <c r="H31" s="3"/>
      <c r="I31" s="3"/>
      <c r="J31" s="3"/>
      <c r="K31" s="3"/>
      <c r="L31" s="3"/>
      <c r="M31" s="3"/>
      <c r="N31" s="3"/>
      <c r="O31" s="3"/>
      <c r="P31" s="3"/>
      <c r="Q31" s="3"/>
      <c r="R31" s="3"/>
      <c r="S31" s="3"/>
      <c r="T31" s="3"/>
      <c r="U31" s="3"/>
      <c r="V31" s="3"/>
      <c r="W31" s="3"/>
    </row>
    <row r="32" spans="1:23" ht="18" customHeight="1" x14ac:dyDescent="0.25">
      <c r="A32" s="3"/>
      <c r="B32" s="3"/>
      <c r="C32" s="3"/>
      <c r="D32" s="3"/>
      <c r="E32" s="3"/>
      <c r="F32" s="3"/>
      <c r="G32" s="3"/>
      <c r="H32" s="3"/>
      <c r="I32" s="3"/>
      <c r="J32" s="3"/>
      <c r="K32" s="3"/>
      <c r="L32" s="3"/>
      <c r="M32" s="3"/>
      <c r="N32" s="3"/>
      <c r="O32" s="3"/>
      <c r="P32" s="3"/>
      <c r="Q32" s="3"/>
      <c r="R32" s="3"/>
      <c r="S32" s="3"/>
      <c r="T32" s="3"/>
      <c r="U32" s="3"/>
      <c r="V32" s="3"/>
      <c r="W32" s="3"/>
    </row>
    <row r="33" spans="1:23" ht="18" customHeight="1" x14ac:dyDescent="0.25">
      <c r="A33" s="3"/>
      <c r="B33" s="659" t="s">
        <v>35</v>
      </c>
      <c r="C33" s="660"/>
      <c r="D33" s="661"/>
      <c r="E33" s="3"/>
      <c r="F33" s="3"/>
      <c r="G33" s="3"/>
      <c r="H33" s="3"/>
      <c r="I33" s="3"/>
      <c r="J33" s="3"/>
      <c r="K33" s="3"/>
      <c r="L33" s="3"/>
      <c r="M33" s="3"/>
      <c r="N33" s="3"/>
      <c r="O33" s="3"/>
      <c r="P33" s="3"/>
      <c r="Q33" s="3"/>
      <c r="R33" s="3"/>
      <c r="S33" s="3"/>
      <c r="T33" s="3"/>
      <c r="U33" s="3"/>
      <c r="V33" s="3"/>
      <c r="W33" s="3"/>
    </row>
    <row r="34" spans="1:23" ht="18" customHeight="1" x14ac:dyDescent="0.25">
      <c r="A34" s="3"/>
      <c r="B34" s="662" t="s">
        <v>37</v>
      </c>
      <c r="C34" s="653"/>
      <c r="D34" s="644"/>
      <c r="E34" s="3"/>
      <c r="F34" s="3"/>
      <c r="G34" s="3"/>
      <c r="H34" s="3"/>
      <c r="I34" s="3"/>
      <c r="J34" s="3"/>
      <c r="K34" s="3"/>
      <c r="L34" s="3"/>
      <c r="M34" s="3"/>
      <c r="N34" s="3"/>
      <c r="O34" s="3"/>
      <c r="P34" s="3"/>
      <c r="Q34" s="3"/>
      <c r="R34" s="3"/>
      <c r="S34" s="3"/>
      <c r="T34" s="3"/>
      <c r="U34" s="3"/>
      <c r="V34" s="3"/>
      <c r="W34" s="3"/>
    </row>
    <row r="35" spans="1:23" ht="18" customHeight="1" x14ac:dyDescent="0.25">
      <c r="A35" s="3"/>
      <c r="B35" s="662" t="s">
        <v>39</v>
      </c>
      <c r="C35" s="653"/>
      <c r="D35" s="644"/>
      <c r="E35" s="3"/>
      <c r="F35" s="3"/>
      <c r="G35" s="3"/>
      <c r="H35" s="3"/>
      <c r="I35" s="3"/>
      <c r="J35" s="3"/>
      <c r="K35" s="3"/>
      <c r="L35" s="3"/>
      <c r="M35" s="3"/>
      <c r="N35" s="3"/>
      <c r="O35" s="3"/>
      <c r="P35" s="3"/>
      <c r="Q35" s="3"/>
      <c r="R35" s="3"/>
      <c r="S35" s="3"/>
      <c r="T35" s="3"/>
      <c r="U35" s="3"/>
      <c r="V35" s="3"/>
      <c r="W35" s="3"/>
    </row>
    <row r="36" spans="1:23" ht="18" customHeight="1" x14ac:dyDescent="0.25">
      <c r="A36" s="3"/>
      <c r="B36" s="662" t="s">
        <v>36</v>
      </c>
      <c r="C36" s="653"/>
      <c r="D36" s="644"/>
      <c r="E36" s="3"/>
      <c r="F36" s="3"/>
      <c r="G36" s="3"/>
      <c r="H36" s="3"/>
      <c r="I36" s="3"/>
      <c r="J36" s="3"/>
      <c r="K36" s="3"/>
      <c r="L36" s="3"/>
      <c r="M36" s="3"/>
      <c r="N36" s="3"/>
      <c r="O36" s="3"/>
      <c r="P36" s="3"/>
      <c r="Q36" s="3"/>
      <c r="R36" s="3"/>
      <c r="S36" s="3"/>
      <c r="T36" s="3"/>
      <c r="U36" s="3"/>
      <c r="V36" s="3"/>
      <c r="W36" s="3"/>
    </row>
    <row r="37" spans="1:23" ht="18" customHeight="1" x14ac:dyDescent="0.25">
      <c r="A37" s="3"/>
      <c r="B37" s="662" t="s">
        <v>40</v>
      </c>
      <c r="C37" s="653"/>
      <c r="D37" s="644"/>
      <c r="E37" s="3"/>
      <c r="F37" s="3"/>
      <c r="G37" s="3"/>
      <c r="H37" s="3"/>
      <c r="I37" s="3"/>
      <c r="J37" s="3"/>
      <c r="K37" s="3"/>
      <c r="L37" s="3"/>
      <c r="M37" s="3"/>
      <c r="N37" s="3"/>
      <c r="O37" s="3"/>
      <c r="P37" s="3"/>
      <c r="Q37" s="3"/>
      <c r="R37" s="3"/>
      <c r="S37" s="3"/>
      <c r="T37" s="3"/>
      <c r="U37" s="3"/>
      <c r="V37" s="3"/>
      <c r="W37" s="3"/>
    </row>
    <row r="38" spans="1:23" ht="18" customHeight="1" x14ac:dyDescent="0.25">
      <c r="A38" s="3"/>
      <c r="B38" s="3"/>
      <c r="C38" s="3"/>
      <c r="D38" s="3"/>
      <c r="E38" s="3"/>
    </row>
    <row r="39" spans="1:23" ht="15.75" customHeight="1" x14ac:dyDescent="0.25">
      <c r="A39" s="3"/>
      <c r="B39" s="3"/>
      <c r="C39" s="3"/>
      <c r="D39" s="3"/>
      <c r="E39" s="3"/>
    </row>
    <row r="40" spans="1:23" ht="15.75" customHeight="1" x14ac:dyDescent="0.25">
      <c r="A40" s="3"/>
    </row>
    <row r="41" spans="1:23" ht="15.75" customHeight="1" x14ac:dyDescent="0.25">
      <c r="A41" s="3"/>
    </row>
    <row r="42" spans="1:23" ht="15.75" customHeight="1" x14ac:dyDescent="0.25">
      <c r="A42" s="3"/>
    </row>
    <row r="43" spans="1:23" ht="15.75" customHeight="1" x14ac:dyDescent="0.25">
      <c r="A43" s="3"/>
    </row>
    <row r="44" spans="1:23" ht="15.75" customHeight="1" x14ac:dyDescent="0.25">
      <c r="A44" s="3"/>
    </row>
    <row r="45" spans="1:23" ht="15.75" customHeight="1" x14ac:dyDescent="0.25">
      <c r="A45" s="3"/>
    </row>
    <row r="46" spans="1:23" ht="15.75" customHeight="1" x14ac:dyDescent="0.25">
      <c r="A46" s="3"/>
    </row>
    <row r="47" spans="1:23" ht="15.75" customHeight="1" x14ac:dyDescent="0.25">
      <c r="A47" s="3"/>
    </row>
    <row r="48" spans="1:23" ht="15.75" customHeight="1" x14ac:dyDescent="0.25">
      <c r="A48" s="3"/>
    </row>
    <row r="49" spans="1:1" ht="15.75" customHeight="1" x14ac:dyDescent="0.25">
      <c r="A49" s="3"/>
    </row>
    <row r="50" spans="1:1" ht="15.75" customHeight="1" x14ac:dyDescent="0.25">
      <c r="A50" s="3"/>
    </row>
    <row r="51" spans="1:1" ht="15.75" customHeight="1" x14ac:dyDescent="0.25">
      <c r="A51" s="3"/>
    </row>
    <row r="52" spans="1:1" ht="15.75" customHeight="1" x14ac:dyDescent="0.25">
      <c r="A52" s="3"/>
    </row>
    <row r="53" spans="1:1" ht="15.75" customHeight="1" x14ac:dyDescent="0.25">
      <c r="A53" s="3"/>
    </row>
    <row r="54" spans="1:1" ht="15.75" customHeight="1" x14ac:dyDescent="0.25">
      <c r="A54" s="3"/>
    </row>
    <row r="55" spans="1:1" ht="15.75" customHeight="1" x14ac:dyDescent="0.25">
      <c r="A55" s="3"/>
    </row>
    <row r="56" spans="1:1" ht="15.75" customHeight="1" x14ac:dyDescent="0.25">
      <c r="A56" s="3"/>
    </row>
    <row r="57" spans="1:1" ht="15.75" customHeight="1" x14ac:dyDescent="0.25">
      <c r="A57" s="3"/>
    </row>
    <row r="58" spans="1:1" ht="15.75" customHeight="1" x14ac:dyDescent="0.25">
      <c r="A58" s="3"/>
    </row>
    <row r="59" spans="1:1" ht="15.75" customHeight="1" x14ac:dyDescent="0.25">
      <c r="A59" s="3"/>
    </row>
    <row r="60" spans="1:1" ht="15.75" customHeight="1" x14ac:dyDescent="0.25">
      <c r="A60" s="3"/>
    </row>
    <row r="61" spans="1:1" ht="15.75" customHeight="1" x14ac:dyDescent="0.25">
      <c r="A61" s="3"/>
    </row>
    <row r="62" spans="1:1" ht="15.75" customHeight="1" x14ac:dyDescent="0.25">
      <c r="A62" s="3"/>
    </row>
    <row r="63" spans="1:1" ht="15.75" customHeight="1" x14ac:dyDescent="0.25">
      <c r="A63" s="3"/>
    </row>
    <row r="64" spans="1:1" ht="15.75" customHeight="1" x14ac:dyDescent="0.25">
      <c r="A64" s="3"/>
    </row>
    <row r="65" spans="1:1" ht="15.75" customHeight="1" x14ac:dyDescent="0.25">
      <c r="A65" s="3"/>
    </row>
    <row r="66" spans="1:1" ht="15.75" customHeight="1" x14ac:dyDescent="0.25">
      <c r="A66" s="3"/>
    </row>
    <row r="67" spans="1:1" ht="15.75" customHeight="1" x14ac:dyDescent="0.25">
      <c r="A67" s="3"/>
    </row>
    <row r="68" spans="1:1" ht="15.75" customHeight="1" x14ac:dyDescent="0.25">
      <c r="A68" s="3"/>
    </row>
    <row r="69" spans="1:1" ht="15.75" customHeight="1" x14ac:dyDescent="0.25">
      <c r="A69" s="3"/>
    </row>
    <row r="70" spans="1:1" ht="15.75" customHeight="1" x14ac:dyDescent="0.25">
      <c r="A70" s="3"/>
    </row>
    <row r="71" spans="1:1" ht="15.75" customHeight="1" x14ac:dyDescent="0.25">
      <c r="A71" s="3"/>
    </row>
    <row r="72" spans="1:1" ht="15.75" customHeight="1" x14ac:dyDescent="0.25">
      <c r="A72" s="3"/>
    </row>
    <row r="73" spans="1:1" ht="15.75" customHeight="1" x14ac:dyDescent="0.25">
      <c r="A73" s="3"/>
    </row>
    <row r="74" spans="1:1" ht="15.75" customHeight="1" x14ac:dyDescent="0.25">
      <c r="A74" s="3"/>
    </row>
    <row r="75" spans="1:1" ht="15.75" customHeight="1" x14ac:dyDescent="0.25">
      <c r="A75" s="3"/>
    </row>
    <row r="76" spans="1:1" ht="15.75" customHeight="1" x14ac:dyDescent="0.25">
      <c r="A76" s="3"/>
    </row>
    <row r="77" spans="1:1" ht="15.75" customHeight="1" x14ac:dyDescent="0.25">
      <c r="A77" s="3"/>
    </row>
    <row r="78" spans="1:1" ht="15.75" customHeight="1" x14ac:dyDescent="0.25">
      <c r="A78" s="3"/>
    </row>
    <row r="79" spans="1:1" ht="15.75" customHeight="1" x14ac:dyDescent="0.25">
      <c r="A79" s="3"/>
    </row>
    <row r="80" spans="1:1" ht="15.75" customHeight="1" x14ac:dyDescent="0.25">
      <c r="A80" s="3"/>
    </row>
    <row r="81" spans="1:1" ht="15.75" customHeight="1" x14ac:dyDescent="0.25">
      <c r="A81" s="3"/>
    </row>
    <row r="82" spans="1:1" ht="15.75" customHeight="1" x14ac:dyDescent="0.25">
      <c r="A82" s="3"/>
    </row>
    <row r="83" spans="1:1" ht="15.75" customHeight="1" x14ac:dyDescent="0.25">
      <c r="A83" s="3"/>
    </row>
    <row r="84" spans="1:1" ht="15.75" customHeight="1" x14ac:dyDescent="0.25">
      <c r="A84" s="3"/>
    </row>
    <row r="85" spans="1:1" ht="15.75" customHeight="1" x14ac:dyDescent="0.25">
      <c r="A85" s="3"/>
    </row>
    <row r="86" spans="1:1" ht="15.75" customHeight="1" x14ac:dyDescent="0.25">
      <c r="A86" s="3"/>
    </row>
    <row r="87" spans="1:1" ht="15.75" customHeight="1" x14ac:dyDescent="0.25">
      <c r="A87" s="3"/>
    </row>
    <row r="88" spans="1:1" ht="15.75" customHeight="1" x14ac:dyDescent="0.25">
      <c r="A88" s="3"/>
    </row>
    <row r="89" spans="1:1" ht="15.75" customHeight="1" x14ac:dyDescent="0.25">
      <c r="A89" s="3"/>
    </row>
    <row r="90" spans="1:1" ht="15.75" customHeight="1" x14ac:dyDescent="0.25">
      <c r="A90" s="3"/>
    </row>
    <row r="91" spans="1:1" ht="15.75" customHeight="1" x14ac:dyDescent="0.25">
      <c r="A91" s="3"/>
    </row>
    <row r="92" spans="1:1" ht="15.75" customHeight="1" x14ac:dyDescent="0.25">
      <c r="A92" s="3"/>
    </row>
    <row r="93" spans="1:1" ht="15.75" customHeight="1" x14ac:dyDescent="0.25">
      <c r="A93" s="3"/>
    </row>
    <row r="94" spans="1:1" ht="15.75" customHeight="1" x14ac:dyDescent="0.25">
      <c r="A94" s="3"/>
    </row>
    <row r="95" spans="1:1" ht="15.75" customHeight="1" x14ac:dyDescent="0.25">
      <c r="A95" s="3"/>
    </row>
    <row r="96" spans="1:1" ht="15.75" customHeight="1" x14ac:dyDescent="0.25">
      <c r="A96" s="3"/>
    </row>
    <row r="97" spans="1:1" ht="15.75" customHeight="1" x14ac:dyDescent="0.25">
      <c r="A97" s="3"/>
    </row>
    <row r="98" spans="1:1" ht="15.75" customHeight="1" x14ac:dyDescent="0.25">
      <c r="A98" s="3"/>
    </row>
    <row r="99" spans="1:1" ht="15.75" customHeight="1" x14ac:dyDescent="0.25">
      <c r="A99" s="3"/>
    </row>
    <row r="100" spans="1:1" ht="15.75" customHeight="1" x14ac:dyDescent="0.25">
      <c r="A100" s="3"/>
    </row>
    <row r="101" spans="1:1" ht="15.75" customHeight="1" x14ac:dyDescent="0.25">
      <c r="A101" s="3"/>
    </row>
    <row r="102" spans="1:1" ht="15.75" customHeight="1" x14ac:dyDescent="0.25">
      <c r="A102" s="3"/>
    </row>
    <row r="103" spans="1:1" ht="15.75" customHeight="1" x14ac:dyDescent="0.25">
      <c r="A103" s="3"/>
    </row>
    <row r="104" spans="1:1" ht="15.75" customHeight="1" x14ac:dyDescent="0.25">
      <c r="A104" s="3"/>
    </row>
    <row r="105" spans="1:1" ht="15.75" customHeight="1" x14ac:dyDescent="0.25">
      <c r="A105" s="3"/>
    </row>
    <row r="106" spans="1:1" ht="15.75" customHeight="1" x14ac:dyDescent="0.25">
      <c r="A106" s="3"/>
    </row>
    <row r="107" spans="1:1" ht="15.75" customHeight="1" x14ac:dyDescent="0.25">
      <c r="A107" s="3"/>
    </row>
    <row r="108" spans="1:1" ht="15.75" customHeight="1" x14ac:dyDescent="0.25">
      <c r="A108" s="3"/>
    </row>
    <row r="109" spans="1:1" ht="15.75" customHeight="1" x14ac:dyDescent="0.25">
      <c r="A109" s="3"/>
    </row>
    <row r="110" spans="1:1" ht="15.75" customHeight="1" x14ac:dyDescent="0.25">
      <c r="A110" s="3"/>
    </row>
    <row r="111" spans="1:1" ht="15.75" customHeight="1" x14ac:dyDescent="0.25">
      <c r="A111" s="3"/>
    </row>
    <row r="112" spans="1:1" ht="15.75" customHeight="1" x14ac:dyDescent="0.25">
      <c r="A112" s="3"/>
    </row>
    <row r="113" spans="1:1" ht="15.75" customHeight="1" x14ac:dyDescent="0.25">
      <c r="A113" s="3"/>
    </row>
    <row r="114" spans="1:1" ht="15.75" customHeight="1" x14ac:dyDescent="0.25">
      <c r="A114" s="3"/>
    </row>
    <row r="115" spans="1:1" ht="15.75" customHeight="1" x14ac:dyDescent="0.25">
      <c r="A115" s="3"/>
    </row>
    <row r="116" spans="1:1" ht="15.75" customHeight="1" x14ac:dyDescent="0.25">
      <c r="A116" s="3"/>
    </row>
    <row r="117" spans="1:1" ht="15.75" customHeight="1" x14ac:dyDescent="0.25">
      <c r="A117" s="3"/>
    </row>
    <row r="118" spans="1:1" ht="15.75" customHeight="1" x14ac:dyDescent="0.25">
      <c r="A118" s="3"/>
    </row>
    <row r="119" spans="1:1" ht="15.75" customHeight="1" x14ac:dyDescent="0.25">
      <c r="A119" s="3"/>
    </row>
    <row r="120" spans="1:1" ht="15.75" customHeight="1" x14ac:dyDescent="0.25">
      <c r="A120" s="3"/>
    </row>
    <row r="121" spans="1:1" ht="15.75" customHeight="1" x14ac:dyDescent="0.25">
      <c r="A121" s="3"/>
    </row>
    <row r="122" spans="1:1" ht="15.75" customHeight="1" x14ac:dyDescent="0.25">
      <c r="A122" s="3"/>
    </row>
    <row r="123" spans="1:1" ht="15.75" customHeight="1" x14ac:dyDescent="0.25">
      <c r="A123" s="3"/>
    </row>
    <row r="124" spans="1:1" ht="15.75" customHeight="1" x14ac:dyDescent="0.25">
      <c r="A124" s="3"/>
    </row>
    <row r="125" spans="1:1" ht="15.75" customHeight="1" x14ac:dyDescent="0.25">
      <c r="A125" s="3"/>
    </row>
    <row r="126" spans="1:1" ht="15.75" customHeight="1" x14ac:dyDescent="0.25">
      <c r="A126" s="3"/>
    </row>
    <row r="127" spans="1:1" ht="15.75" customHeight="1" x14ac:dyDescent="0.25">
      <c r="A127" s="3"/>
    </row>
    <row r="128" spans="1:1" ht="15.75" customHeight="1" x14ac:dyDescent="0.25">
      <c r="A128" s="3"/>
    </row>
    <row r="129" spans="1:1" ht="15.75" customHeight="1" x14ac:dyDescent="0.25">
      <c r="A129" s="3"/>
    </row>
    <row r="130" spans="1:1" ht="15.75" customHeight="1" x14ac:dyDescent="0.25">
      <c r="A130" s="3"/>
    </row>
    <row r="131" spans="1:1" ht="15.75" customHeight="1" x14ac:dyDescent="0.25">
      <c r="A131" s="3"/>
    </row>
    <row r="132" spans="1:1" ht="15.75" customHeight="1" x14ac:dyDescent="0.25">
      <c r="A132" s="3"/>
    </row>
    <row r="133" spans="1:1" ht="15.75" customHeight="1" x14ac:dyDescent="0.25">
      <c r="A133" s="3"/>
    </row>
    <row r="134" spans="1:1" ht="15.75" customHeight="1" x14ac:dyDescent="0.25">
      <c r="A134" s="3"/>
    </row>
    <row r="135" spans="1:1" ht="15.75" customHeight="1" x14ac:dyDescent="0.25">
      <c r="A135" s="3"/>
    </row>
    <row r="136" spans="1:1" ht="15.75" customHeight="1" x14ac:dyDescent="0.25">
      <c r="A136" s="3"/>
    </row>
    <row r="137" spans="1:1" ht="15.75" customHeight="1" x14ac:dyDescent="0.25">
      <c r="A137" s="3"/>
    </row>
    <row r="138" spans="1:1" ht="15.75" customHeight="1" x14ac:dyDescent="0.25">
      <c r="A138" s="3"/>
    </row>
    <row r="139" spans="1:1" ht="15.75" customHeight="1" x14ac:dyDescent="0.25">
      <c r="A139" s="3"/>
    </row>
    <row r="140" spans="1:1" ht="15.75" customHeight="1" x14ac:dyDescent="0.25">
      <c r="A140" s="3"/>
    </row>
    <row r="141" spans="1:1" ht="15.75" customHeight="1" x14ac:dyDescent="0.25">
      <c r="A141" s="3"/>
    </row>
    <row r="142" spans="1:1" ht="15.75" customHeight="1" x14ac:dyDescent="0.25">
      <c r="A142" s="3"/>
    </row>
    <row r="143" spans="1:1" ht="15.75" customHeight="1" x14ac:dyDescent="0.25">
      <c r="A143" s="3"/>
    </row>
    <row r="144" spans="1:1" ht="15.75" customHeight="1" x14ac:dyDescent="0.25">
      <c r="A144" s="3"/>
    </row>
    <row r="145" spans="1:1" ht="15.75" customHeight="1" x14ac:dyDescent="0.25">
      <c r="A145" s="3"/>
    </row>
    <row r="146" spans="1:1" ht="15.75" customHeight="1" x14ac:dyDescent="0.25">
      <c r="A146" s="3"/>
    </row>
    <row r="147" spans="1:1" ht="15.75" customHeight="1" x14ac:dyDescent="0.25">
      <c r="A147" s="3"/>
    </row>
    <row r="148" spans="1:1" ht="15.75" customHeight="1" x14ac:dyDescent="0.25">
      <c r="A148" s="3"/>
    </row>
    <row r="149" spans="1:1" ht="15.75" customHeight="1" x14ac:dyDescent="0.25">
      <c r="A149" s="3"/>
    </row>
    <row r="150" spans="1:1" ht="15.75" customHeight="1" x14ac:dyDescent="0.25">
      <c r="A150" s="3"/>
    </row>
    <row r="151" spans="1:1" ht="15.75" customHeight="1" x14ac:dyDescent="0.25">
      <c r="A151" s="3"/>
    </row>
    <row r="152" spans="1:1" ht="15.75" customHeight="1" x14ac:dyDescent="0.25">
      <c r="A152" s="3"/>
    </row>
    <row r="153" spans="1:1" ht="15.75" customHeight="1" x14ac:dyDescent="0.25">
      <c r="A153" s="3"/>
    </row>
    <row r="154" spans="1:1" ht="15.75" customHeight="1" x14ac:dyDescent="0.25">
      <c r="A154" s="3"/>
    </row>
    <row r="155" spans="1:1" ht="15.75" customHeight="1" x14ac:dyDescent="0.25">
      <c r="A155" s="3"/>
    </row>
    <row r="156" spans="1:1" ht="15.75" customHeight="1" x14ac:dyDescent="0.25">
      <c r="A156" s="3"/>
    </row>
    <row r="157" spans="1:1" ht="15.75" customHeight="1" x14ac:dyDescent="0.25">
      <c r="A157" s="3"/>
    </row>
    <row r="158" spans="1:1" ht="15.75" customHeight="1" x14ac:dyDescent="0.25">
      <c r="A158" s="3"/>
    </row>
    <row r="159" spans="1:1" ht="15.75" customHeight="1" x14ac:dyDescent="0.25">
      <c r="A159" s="3"/>
    </row>
    <row r="160" spans="1:1" ht="15.75" customHeight="1" x14ac:dyDescent="0.25">
      <c r="A160" s="3"/>
    </row>
    <row r="161" spans="1:1" ht="15.75" customHeight="1" x14ac:dyDescent="0.25">
      <c r="A161" s="3"/>
    </row>
    <row r="162" spans="1:1" ht="15.75" customHeight="1" x14ac:dyDescent="0.25">
      <c r="A162" s="3"/>
    </row>
    <row r="163" spans="1:1" ht="15.75" customHeight="1" x14ac:dyDescent="0.25">
      <c r="A163" s="3"/>
    </row>
    <row r="164" spans="1:1" ht="15.75" customHeight="1" x14ac:dyDescent="0.25">
      <c r="A164" s="3"/>
    </row>
    <row r="165" spans="1:1" ht="15.75" customHeight="1" x14ac:dyDescent="0.25">
      <c r="A165" s="3"/>
    </row>
    <row r="166" spans="1:1" ht="15.75" customHeight="1" x14ac:dyDescent="0.25">
      <c r="A166" s="3"/>
    </row>
    <row r="167" spans="1:1" ht="15.75" customHeight="1" x14ac:dyDescent="0.25">
      <c r="A167" s="3"/>
    </row>
    <row r="168" spans="1:1" ht="15.75" customHeight="1" x14ac:dyDescent="0.25">
      <c r="A168" s="3"/>
    </row>
    <row r="169" spans="1:1" ht="15.75" customHeight="1" x14ac:dyDescent="0.25">
      <c r="A169" s="3"/>
    </row>
    <row r="170" spans="1:1" ht="15.75" customHeight="1" x14ac:dyDescent="0.25">
      <c r="A170" s="3"/>
    </row>
    <row r="171" spans="1:1" ht="15.75" customHeight="1" x14ac:dyDescent="0.25">
      <c r="A171" s="3"/>
    </row>
    <row r="172" spans="1:1" ht="15.75" customHeight="1" x14ac:dyDescent="0.25">
      <c r="A172" s="3"/>
    </row>
    <row r="173" spans="1:1" ht="15.75" customHeight="1" x14ac:dyDescent="0.25">
      <c r="A173" s="3"/>
    </row>
    <row r="174" spans="1:1" ht="15.75" customHeight="1" x14ac:dyDescent="0.25">
      <c r="A174" s="3"/>
    </row>
    <row r="175" spans="1:1" ht="15.75" customHeight="1" x14ac:dyDescent="0.25">
      <c r="A175" s="3"/>
    </row>
    <row r="176" spans="1:1" ht="15.75" customHeight="1" x14ac:dyDescent="0.25">
      <c r="A176" s="3"/>
    </row>
    <row r="177" spans="1:1" ht="15.75" customHeight="1" x14ac:dyDescent="0.25">
      <c r="A177" s="3"/>
    </row>
    <row r="178" spans="1:1" ht="15.75" customHeight="1" x14ac:dyDescent="0.25">
      <c r="A178" s="3"/>
    </row>
    <row r="179" spans="1:1" ht="15.75" customHeight="1" x14ac:dyDescent="0.25">
      <c r="A179" s="3"/>
    </row>
    <row r="180" spans="1:1" ht="15.75" customHeight="1" x14ac:dyDescent="0.25">
      <c r="A180" s="3"/>
    </row>
    <row r="181" spans="1:1" ht="15.75" customHeight="1" x14ac:dyDescent="0.25">
      <c r="A181" s="3"/>
    </row>
    <row r="182" spans="1:1" ht="15.75" customHeight="1" x14ac:dyDescent="0.25">
      <c r="A182" s="3"/>
    </row>
    <row r="183" spans="1:1" ht="15.75" customHeight="1" x14ac:dyDescent="0.25">
      <c r="A183" s="3"/>
    </row>
    <row r="184" spans="1:1" ht="15.75" customHeight="1" x14ac:dyDescent="0.25">
      <c r="A184" s="3"/>
    </row>
    <row r="185" spans="1:1" ht="15.75" customHeight="1" x14ac:dyDescent="0.25">
      <c r="A185" s="3"/>
    </row>
    <row r="186" spans="1:1" ht="15.75" customHeight="1" x14ac:dyDescent="0.25">
      <c r="A186" s="3"/>
    </row>
    <row r="187" spans="1:1" ht="15.75" customHeight="1" x14ac:dyDescent="0.25">
      <c r="A187" s="3"/>
    </row>
    <row r="188" spans="1:1" ht="15.75" customHeight="1" x14ac:dyDescent="0.25">
      <c r="A188" s="3"/>
    </row>
    <row r="189" spans="1:1" ht="15.75" customHeight="1" x14ac:dyDescent="0.25">
      <c r="A189" s="3"/>
    </row>
    <row r="190" spans="1:1" ht="15.75" customHeight="1" x14ac:dyDescent="0.25">
      <c r="A190" s="3"/>
    </row>
    <row r="191" spans="1:1" ht="15.75" customHeight="1" x14ac:dyDescent="0.25">
      <c r="A191" s="3"/>
    </row>
    <row r="192" spans="1:1" ht="15.75" customHeight="1" x14ac:dyDescent="0.25">
      <c r="A192" s="3"/>
    </row>
    <row r="193" spans="1:1" ht="15.75" customHeight="1" x14ac:dyDescent="0.25">
      <c r="A193" s="3"/>
    </row>
    <row r="194" spans="1:1" ht="15.75" customHeight="1" x14ac:dyDescent="0.25">
      <c r="A194" s="3"/>
    </row>
    <row r="195" spans="1:1" ht="15.75" customHeight="1" x14ac:dyDescent="0.25">
      <c r="A195" s="3"/>
    </row>
    <row r="196" spans="1:1" ht="15.75" customHeight="1" x14ac:dyDescent="0.25">
      <c r="A196" s="3"/>
    </row>
    <row r="197" spans="1:1" ht="15.75" customHeight="1" x14ac:dyDescent="0.25">
      <c r="A197" s="3"/>
    </row>
    <row r="198" spans="1:1" ht="15.75" customHeight="1" x14ac:dyDescent="0.25">
      <c r="A198" s="3"/>
    </row>
    <row r="199" spans="1:1" ht="15.75" customHeight="1" x14ac:dyDescent="0.25">
      <c r="A199" s="3"/>
    </row>
    <row r="200" spans="1:1" ht="15.75" customHeight="1" x14ac:dyDescent="0.25">
      <c r="A200" s="3"/>
    </row>
    <row r="201" spans="1:1" ht="15.75" customHeight="1" x14ac:dyDescent="0.25">
      <c r="A201" s="3"/>
    </row>
    <row r="202" spans="1:1" ht="15.75" customHeight="1" x14ac:dyDescent="0.25">
      <c r="A202" s="3"/>
    </row>
    <row r="203" spans="1:1" ht="15.75" customHeight="1" x14ac:dyDescent="0.25">
      <c r="A203" s="3"/>
    </row>
    <row r="204" spans="1:1" ht="15.75" customHeight="1" x14ac:dyDescent="0.25">
      <c r="A204" s="3"/>
    </row>
    <row r="205" spans="1:1" ht="15.75" customHeight="1" x14ac:dyDescent="0.25">
      <c r="A205" s="3"/>
    </row>
    <row r="206" spans="1:1" ht="15.75" customHeight="1" x14ac:dyDescent="0.25">
      <c r="A206" s="3"/>
    </row>
    <row r="207" spans="1:1" ht="15.75" customHeight="1" x14ac:dyDescent="0.25">
      <c r="A207" s="3"/>
    </row>
    <row r="208" spans="1:1" ht="15.75" customHeight="1" x14ac:dyDescent="0.25">
      <c r="A208" s="3"/>
    </row>
    <row r="209" spans="1:1" ht="15.75" customHeight="1" x14ac:dyDescent="0.25">
      <c r="A209" s="3"/>
    </row>
    <row r="210" spans="1:1" ht="15.75" customHeight="1" x14ac:dyDescent="0.25">
      <c r="A210" s="3"/>
    </row>
    <row r="211" spans="1:1" ht="15.75" customHeight="1" x14ac:dyDescent="0.25">
      <c r="A211" s="3"/>
    </row>
    <row r="212" spans="1:1" ht="15.75" customHeight="1" x14ac:dyDescent="0.25">
      <c r="A212" s="3"/>
    </row>
    <row r="213" spans="1:1" ht="15.75" customHeight="1" x14ac:dyDescent="0.25">
      <c r="A213" s="3"/>
    </row>
    <row r="214" spans="1:1" ht="15.75" customHeight="1" x14ac:dyDescent="0.25">
      <c r="A214" s="3"/>
    </row>
    <row r="215" spans="1:1" ht="15.75" customHeight="1" x14ac:dyDescent="0.25">
      <c r="A215" s="3"/>
    </row>
    <row r="216" spans="1:1" ht="15.75" customHeight="1" x14ac:dyDescent="0.25">
      <c r="A216" s="3"/>
    </row>
    <row r="217" spans="1:1" ht="15.75" customHeight="1" x14ac:dyDescent="0.25">
      <c r="A217" s="3"/>
    </row>
    <row r="218" spans="1:1" ht="15.75" customHeight="1" x14ac:dyDescent="0.25">
      <c r="A218" s="3"/>
    </row>
    <row r="219" spans="1:1" ht="15.75" customHeight="1" x14ac:dyDescent="0.25">
      <c r="A219" s="3"/>
    </row>
    <row r="220" spans="1:1" ht="15.75" customHeight="1" x14ac:dyDescent="0.25">
      <c r="A220" s="3"/>
    </row>
    <row r="221" spans="1:1" ht="15.75" customHeight="1" x14ac:dyDescent="0.25">
      <c r="A221" s="3"/>
    </row>
    <row r="222" spans="1:1" ht="15.75" customHeight="1" x14ac:dyDescent="0.25">
      <c r="A222" s="3"/>
    </row>
    <row r="223" spans="1:1" ht="15.75" customHeight="1" x14ac:dyDescent="0.25">
      <c r="A223" s="3"/>
    </row>
    <row r="224" spans="1:1" ht="15.75" customHeight="1" x14ac:dyDescent="0.25">
      <c r="A224" s="3"/>
    </row>
    <row r="225" spans="1:1" ht="15.75" customHeight="1" x14ac:dyDescent="0.25">
      <c r="A225" s="3"/>
    </row>
    <row r="226" spans="1:1" ht="15.75" customHeight="1" x14ac:dyDescent="0.25">
      <c r="A226" s="3"/>
    </row>
    <row r="227" spans="1:1" ht="15.75" customHeight="1" x14ac:dyDescent="0.25">
      <c r="A227" s="3"/>
    </row>
    <row r="228" spans="1:1" ht="15.75" customHeight="1" x14ac:dyDescent="0.25">
      <c r="A228" s="3"/>
    </row>
    <row r="229" spans="1:1" ht="15.75" customHeight="1" x14ac:dyDescent="0.25">
      <c r="A229" s="3"/>
    </row>
    <row r="230" spans="1:1" ht="15.75" customHeight="1" x14ac:dyDescent="0.25">
      <c r="A230" s="3"/>
    </row>
    <row r="231" spans="1:1" ht="15.75" customHeight="1" x14ac:dyDescent="0.25">
      <c r="A231" s="3"/>
    </row>
    <row r="232" spans="1:1" ht="15.75" customHeight="1" x14ac:dyDescent="0.25">
      <c r="A232" s="3"/>
    </row>
    <row r="233" spans="1:1" ht="15.75" customHeight="1" x14ac:dyDescent="0.25">
      <c r="A233" s="3"/>
    </row>
    <row r="234" spans="1:1" ht="15.75" customHeight="1" x14ac:dyDescent="0.25">
      <c r="A234" s="3"/>
    </row>
    <row r="235" spans="1:1" ht="15.75" customHeight="1" x14ac:dyDescent="0.25">
      <c r="A235" s="3"/>
    </row>
    <row r="236" spans="1:1" ht="15.75" customHeight="1" x14ac:dyDescent="0.25">
      <c r="A236" s="3"/>
    </row>
    <row r="237" spans="1:1" ht="15.75" customHeight="1" x14ac:dyDescent="0.25">
      <c r="A237" s="3"/>
    </row>
    <row r="238" spans="1:1" ht="15.75" customHeight="1" x14ac:dyDescent="0.25">
      <c r="A238" s="3"/>
    </row>
    <row r="239" spans="1:1" ht="15.75" customHeight="1" x14ac:dyDescent="0.25">
      <c r="A239" s="3"/>
    </row>
    <row r="240" spans="1:1" ht="15.75" customHeight="1" x14ac:dyDescent="0.25">
      <c r="A240" s="3"/>
    </row>
    <row r="241" spans="1:1" ht="15.75" customHeight="1" x14ac:dyDescent="0.25">
      <c r="A241" s="3"/>
    </row>
    <row r="242" spans="1:1" ht="15.75" customHeight="1" x14ac:dyDescent="0.25">
      <c r="A242" s="3"/>
    </row>
    <row r="243" spans="1:1" ht="15.75" customHeight="1" x14ac:dyDescent="0.25">
      <c r="A243" s="3"/>
    </row>
    <row r="244" spans="1:1" ht="15.75" customHeight="1" x14ac:dyDescent="0.25">
      <c r="A244" s="3"/>
    </row>
    <row r="245" spans="1:1" ht="15.75" customHeight="1" x14ac:dyDescent="0.25">
      <c r="A245" s="3"/>
    </row>
    <row r="246" spans="1:1" ht="15.75" customHeight="1" x14ac:dyDescent="0.25">
      <c r="A246" s="3"/>
    </row>
    <row r="247" spans="1:1" ht="15.75" customHeight="1" x14ac:dyDescent="0.25">
      <c r="A247" s="3"/>
    </row>
    <row r="248" spans="1:1" ht="15.75" customHeight="1" x14ac:dyDescent="0.25">
      <c r="A248" s="3"/>
    </row>
    <row r="249" spans="1:1" ht="15.75" customHeight="1" x14ac:dyDescent="0.25">
      <c r="A249" s="3"/>
    </row>
    <row r="250" spans="1:1" ht="15.75" customHeight="1" x14ac:dyDescent="0.25">
      <c r="A250" s="3"/>
    </row>
    <row r="251" spans="1:1" ht="15.75" customHeight="1" x14ac:dyDescent="0.25">
      <c r="A251" s="3"/>
    </row>
    <row r="252" spans="1:1" ht="15.75" customHeight="1" x14ac:dyDescent="0.25">
      <c r="A252" s="3"/>
    </row>
    <row r="253" spans="1:1" ht="15.75" customHeight="1" x14ac:dyDescent="0.25">
      <c r="A253" s="3"/>
    </row>
    <row r="254" spans="1:1" ht="15.75" customHeight="1" x14ac:dyDescent="0.25">
      <c r="A254" s="3"/>
    </row>
    <row r="255" spans="1:1" ht="15.75" customHeight="1" x14ac:dyDescent="0.25">
      <c r="A255" s="3"/>
    </row>
    <row r="256" spans="1:1" ht="15.75" customHeight="1" x14ac:dyDescent="0.25">
      <c r="A256" s="3"/>
    </row>
    <row r="257" spans="1:1" ht="15.75" customHeight="1" x14ac:dyDescent="0.25">
      <c r="A257" s="3"/>
    </row>
    <row r="258" spans="1:1" ht="15.75" customHeight="1" x14ac:dyDescent="0.25">
      <c r="A258" s="3"/>
    </row>
    <row r="259" spans="1:1" ht="15.75" customHeight="1" x14ac:dyDescent="0.25">
      <c r="A259" s="3"/>
    </row>
    <row r="260" spans="1:1" ht="15.75" customHeight="1" x14ac:dyDescent="0.25">
      <c r="A260" s="3"/>
    </row>
    <row r="261" spans="1:1" ht="15.75" customHeight="1" x14ac:dyDescent="0.25">
      <c r="A261" s="3"/>
    </row>
    <row r="262" spans="1:1" ht="15.75" customHeight="1" x14ac:dyDescent="0.25">
      <c r="A262" s="3"/>
    </row>
    <row r="263" spans="1:1" ht="15.75" customHeight="1" x14ac:dyDescent="0.25">
      <c r="A263" s="3"/>
    </row>
    <row r="264" spans="1:1" ht="15.75" customHeight="1" x14ac:dyDescent="0.25">
      <c r="A264" s="3"/>
    </row>
    <row r="265" spans="1:1" ht="15.75" customHeight="1" x14ac:dyDescent="0.25">
      <c r="A265" s="3"/>
    </row>
    <row r="266" spans="1:1" ht="15.75" customHeight="1" x14ac:dyDescent="0.25">
      <c r="A266" s="3"/>
    </row>
    <row r="267" spans="1:1" ht="15.75" customHeight="1" x14ac:dyDescent="0.25">
      <c r="A267" s="3"/>
    </row>
    <row r="268" spans="1:1" ht="15.75" customHeight="1" x14ac:dyDescent="0.25">
      <c r="A268" s="3"/>
    </row>
    <row r="269" spans="1:1" ht="15.75" customHeight="1" x14ac:dyDescent="0.25">
      <c r="A269" s="3"/>
    </row>
    <row r="270" spans="1:1" ht="15.75" customHeight="1" x14ac:dyDescent="0.25">
      <c r="A270" s="3"/>
    </row>
    <row r="271" spans="1:1" ht="15.75" customHeight="1" x14ac:dyDescent="0.25">
      <c r="A271" s="3"/>
    </row>
    <row r="272" spans="1:1" ht="15.75" customHeight="1" x14ac:dyDescent="0.25">
      <c r="A272" s="3"/>
    </row>
    <row r="273" spans="1:1" ht="15.75" customHeight="1" x14ac:dyDescent="0.25">
      <c r="A273" s="3"/>
    </row>
    <row r="274" spans="1:1" ht="15.75" customHeight="1" x14ac:dyDescent="0.25">
      <c r="A274" s="3"/>
    </row>
    <row r="275" spans="1:1" ht="15.75" customHeight="1" x14ac:dyDescent="0.25">
      <c r="A275" s="3"/>
    </row>
    <row r="276" spans="1:1" ht="15.75" customHeight="1" x14ac:dyDescent="0.25">
      <c r="A276" s="3"/>
    </row>
    <row r="277" spans="1:1" ht="15.75" customHeight="1" x14ac:dyDescent="0.25">
      <c r="A277" s="3"/>
    </row>
    <row r="278" spans="1:1" ht="15.75" customHeight="1" x14ac:dyDescent="0.25">
      <c r="A278" s="3"/>
    </row>
    <row r="279" spans="1:1" ht="15.75" customHeight="1" x14ac:dyDescent="0.25">
      <c r="A279" s="3"/>
    </row>
    <row r="280" spans="1:1" ht="15.75" customHeight="1" x14ac:dyDescent="0.25">
      <c r="A280" s="3"/>
    </row>
    <row r="281" spans="1:1" ht="15.75" customHeight="1" x14ac:dyDescent="0.25">
      <c r="A281" s="3"/>
    </row>
    <row r="282" spans="1:1" ht="15.75" customHeight="1" x14ac:dyDescent="0.25">
      <c r="A282" s="3"/>
    </row>
    <row r="283" spans="1:1" ht="15.75" customHeight="1" x14ac:dyDescent="0.25">
      <c r="A283" s="3"/>
    </row>
    <row r="284" spans="1:1" ht="15.75" customHeight="1" x14ac:dyDescent="0.25">
      <c r="A284" s="3"/>
    </row>
    <row r="285" spans="1:1" ht="15.75" customHeight="1" x14ac:dyDescent="0.25">
      <c r="A285" s="3"/>
    </row>
    <row r="286" spans="1:1" ht="15.75" customHeight="1" x14ac:dyDescent="0.25">
      <c r="A286" s="3"/>
    </row>
    <row r="287" spans="1:1" ht="15.75" customHeight="1" x14ac:dyDescent="0.25">
      <c r="A287" s="3"/>
    </row>
    <row r="288" spans="1:1" ht="15.75" customHeight="1" x14ac:dyDescent="0.25">
      <c r="A288" s="3"/>
    </row>
    <row r="289" spans="1:1" ht="15.75" customHeight="1" x14ac:dyDescent="0.25">
      <c r="A289" s="3"/>
    </row>
    <row r="290" spans="1:1" ht="15.75" customHeight="1" x14ac:dyDescent="0.25">
      <c r="A290" s="3"/>
    </row>
    <row r="291" spans="1:1" ht="15.75" customHeight="1" x14ac:dyDescent="0.25">
      <c r="A291" s="3"/>
    </row>
    <row r="292" spans="1:1" ht="15.75" customHeight="1" x14ac:dyDescent="0.25">
      <c r="A292" s="3"/>
    </row>
    <row r="293" spans="1:1" ht="15.75" customHeight="1" x14ac:dyDescent="0.25">
      <c r="A293" s="3"/>
    </row>
    <row r="294" spans="1:1" ht="15.75" customHeight="1" x14ac:dyDescent="0.25">
      <c r="A294" s="3"/>
    </row>
    <row r="295" spans="1:1" ht="15.75" customHeight="1" x14ac:dyDescent="0.25">
      <c r="A295" s="3"/>
    </row>
    <row r="296" spans="1:1" ht="15.75" customHeight="1" x14ac:dyDescent="0.25">
      <c r="A296" s="3"/>
    </row>
    <row r="297" spans="1:1" ht="15.75" customHeight="1" x14ac:dyDescent="0.25">
      <c r="A297" s="3"/>
    </row>
    <row r="298" spans="1:1" ht="15.75" customHeight="1" x14ac:dyDescent="0.25">
      <c r="A298" s="3"/>
    </row>
    <row r="299" spans="1:1" ht="15.75" customHeight="1" x14ac:dyDescent="0.25">
      <c r="A299" s="3"/>
    </row>
    <row r="300" spans="1:1" ht="15.75" customHeight="1" x14ac:dyDescent="0.25">
      <c r="A300" s="3"/>
    </row>
    <row r="301" spans="1:1" ht="15.75" customHeight="1" x14ac:dyDescent="0.25">
      <c r="A301" s="3"/>
    </row>
    <row r="302" spans="1:1" ht="15.75" customHeight="1" x14ac:dyDescent="0.25">
      <c r="A302" s="3"/>
    </row>
    <row r="303" spans="1:1" ht="15.75" customHeight="1" x14ac:dyDescent="0.25">
      <c r="A303" s="3"/>
    </row>
    <row r="304" spans="1:1" ht="15.75" customHeight="1" x14ac:dyDescent="0.25">
      <c r="A304" s="3"/>
    </row>
    <row r="305" spans="1:1" ht="15.75" customHeight="1" x14ac:dyDescent="0.25">
      <c r="A305" s="3"/>
    </row>
    <row r="306" spans="1:1" ht="15.75" customHeight="1" x14ac:dyDescent="0.25">
      <c r="A306" s="3"/>
    </row>
    <row r="307" spans="1:1" ht="15.75" customHeight="1" x14ac:dyDescent="0.25">
      <c r="A307" s="3"/>
    </row>
    <row r="308" spans="1:1" ht="15.75" customHeight="1" x14ac:dyDescent="0.25">
      <c r="A308" s="3"/>
    </row>
    <row r="309" spans="1:1" ht="15.75" customHeight="1" x14ac:dyDescent="0.25">
      <c r="A309" s="3"/>
    </row>
    <row r="310" spans="1:1" ht="15.75" customHeight="1" x14ac:dyDescent="0.25">
      <c r="A310" s="3"/>
    </row>
    <row r="311" spans="1:1" ht="15.75" customHeight="1" x14ac:dyDescent="0.25">
      <c r="A311" s="3"/>
    </row>
    <row r="312" spans="1:1" ht="15.75" customHeight="1" x14ac:dyDescent="0.25">
      <c r="A312" s="3"/>
    </row>
    <row r="313" spans="1:1" ht="15.75" customHeight="1" x14ac:dyDescent="0.25">
      <c r="A313" s="3"/>
    </row>
    <row r="314" spans="1:1" ht="15.75" customHeight="1" x14ac:dyDescent="0.25">
      <c r="A314" s="3"/>
    </row>
    <row r="315" spans="1:1" ht="15.75" customHeight="1" x14ac:dyDescent="0.25">
      <c r="A315" s="3"/>
    </row>
    <row r="316" spans="1:1" ht="15.75" customHeight="1" x14ac:dyDescent="0.25">
      <c r="A316" s="3"/>
    </row>
    <row r="317" spans="1:1" ht="15.75" customHeight="1" x14ac:dyDescent="0.25">
      <c r="A317" s="3"/>
    </row>
    <row r="318" spans="1:1" ht="15.75" customHeight="1" x14ac:dyDescent="0.25">
      <c r="A318" s="3"/>
    </row>
    <row r="319" spans="1:1" ht="15.75" customHeight="1" x14ac:dyDescent="0.25">
      <c r="A319" s="3"/>
    </row>
    <row r="320" spans="1:1" ht="15.75" customHeight="1" x14ac:dyDescent="0.25">
      <c r="A320" s="3"/>
    </row>
    <row r="321" spans="1:1" ht="15.75" customHeight="1" x14ac:dyDescent="0.25">
      <c r="A321" s="3"/>
    </row>
    <row r="322" spans="1:1" ht="15.75" customHeight="1" x14ac:dyDescent="0.25">
      <c r="A322" s="3"/>
    </row>
    <row r="323" spans="1:1" ht="15.75" customHeight="1" x14ac:dyDescent="0.25">
      <c r="A323" s="3"/>
    </row>
    <row r="324" spans="1:1" ht="15.75" customHeight="1" x14ac:dyDescent="0.25">
      <c r="A324" s="3"/>
    </row>
    <row r="325" spans="1:1" ht="15.75" customHeight="1" x14ac:dyDescent="0.25">
      <c r="A325" s="3"/>
    </row>
    <row r="326" spans="1:1" ht="15.75" customHeight="1" x14ac:dyDescent="0.25">
      <c r="A326" s="3"/>
    </row>
    <row r="327" spans="1:1" ht="15.75" customHeight="1" x14ac:dyDescent="0.25">
      <c r="A327" s="3"/>
    </row>
    <row r="328" spans="1:1" ht="15.75" customHeight="1" x14ac:dyDescent="0.25">
      <c r="A328" s="3"/>
    </row>
    <row r="329" spans="1:1" ht="15.75" customHeight="1" x14ac:dyDescent="0.25">
      <c r="A329" s="3"/>
    </row>
    <row r="330" spans="1:1" ht="15.75" customHeight="1" x14ac:dyDescent="0.25">
      <c r="A330" s="3"/>
    </row>
    <row r="331" spans="1:1" ht="15.75" customHeight="1" x14ac:dyDescent="0.25">
      <c r="A331" s="3"/>
    </row>
    <row r="332" spans="1:1" ht="15.75" customHeight="1" x14ac:dyDescent="0.25">
      <c r="A332" s="3"/>
    </row>
    <row r="333" spans="1:1" ht="15.75" customHeight="1" x14ac:dyDescent="0.25">
      <c r="A333" s="3"/>
    </row>
    <row r="334" spans="1:1" ht="15.75" customHeight="1" x14ac:dyDescent="0.25">
      <c r="A334" s="3"/>
    </row>
    <row r="335" spans="1:1" ht="15.75" customHeight="1" x14ac:dyDescent="0.25">
      <c r="A335" s="3"/>
    </row>
    <row r="336" spans="1:1" ht="15.75" customHeight="1" x14ac:dyDescent="0.25">
      <c r="A336" s="3"/>
    </row>
    <row r="337" spans="1:1" ht="15.75" customHeight="1" x14ac:dyDescent="0.25">
      <c r="A337" s="3"/>
    </row>
    <row r="338" spans="1:1" ht="15.75" customHeight="1" x14ac:dyDescent="0.25">
      <c r="A338" s="3"/>
    </row>
    <row r="339" spans="1:1" ht="15.75" customHeight="1" x14ac:dyDescent="0.25">
      <c r="A339" s="3"/>
    </row>
    <row r="340" spans="1:1" ht="15.75" customHeight="1" x14ac:dyDescent="0.25">
      <c r="A340" s="3"/>
    </row>
    <row r="341" spans="1:1" ht="15.75" customHeight="1" x14ac:dyDescent="0.25">
      <c r="A341" s="3"/>
    </row>
    <row r="342" spans="1:1" ht="15.75" customHeight="1" x14ac:dyDescent="0.25">
      <c r="A342" s="3"/>
    </row>
    <row r="343" spans="1:1" ht="15.75" customHeight="1" x14ac:dyDescent="0.25">
      <c r="A343" s="3"/>
    </row>
    <row r="344" spans="1:1" ht="15.75" customHeight="1" x14ac:dyDescent="0.25">
      <c r="A344" s="3"/>
    </row>
    <row r="345" spans="1:1" ht="15.75" customHeight="1" x14ac:dyDescent="0.25">
      <c r="A345" s="3"/>
    </row>
    <row r="346" spans="1:1" ht="15.75" customHeight="1" x14ac:dyDescent="0.25">
      <c r="A346" s="3"/>
    </row>
    <row r="347" spans="1:1" ht="15.75" customHeight="1" x14ac:dyDescent="0.25">
      <c r="A347" s="3"/>
    </row>
    <row r="348" spans="1:1" ht="15.75" customHeight="1" x14ac:dyDescent="0.25">
      <c r="A348" s="3"/>
    </row>
    <row r="349" spans="1:1" ht="15.75" customHeight="1" x14ac:dyDescent="0.25">
      <c r="A349" s="3"/>
    </row>
    <row r="350" spans="1:1" ht="15.75" customHeight="1" x14ac:dyDescent="0.25">
      <c r="A350" s="3"/>
    </row>
    <row r="351" spans="1:1" ht="15.75" customHeight="1" x14ac:dyDescent="0.25">
      <c r="A351" s="3"/>
    </row>
    <row r="352" spans="1:1" ht="15.75" customHeight="1" x14ac:dyDescent="0.25">
      <c r="A352" s="3"/>
    </row>
    <row r="353" spans="1:1" ht="15.75" customHeight="1" x14ac:dyDescent="0.25">
      <c r="A353" s="3"/>
    </row>
    <row r="354" spans="1:1" ht="15.75" customHeight="1" x14ac:dyDescent="0.25">
      <c r="A354" s="3"/>
    </row>
    <row r="355" spans="1:1" ht="15.75" customHeight="1" x14ac:dyDescent="0.25">
      <c r="A355" s="3"/>
    </row>
    <row r="356" spans="1:1" ht="15.75" customHeight="1" x14ac:dyDescent="0.25">
      <c r="A356" s="3"/>
    </row>
    <row r="357" spans="1:1" ht="15.75" customHeight="1" x14ac:dyDescent="0.25">
      <c r="A357" s="3"/>
    </row>
    <row r="358" spans="1:1" ht="15.75" customHeight="1" x14ac:dyDescent="0.25">
      <c r="A358" s="3"/>
    </row>
    <row r="359" spans="1:1" ht="15.75" customHeight="1" x14ac:dyDescent="0.25">
      <c r="A359" s="3"/>
    </row>
    <row r="360" spans="1:1" ht="15.75" customHeight="1" x14ac:dyDescent="0.25">
      <c r="A360" s="3"/>
    </row>
    <row r="361" spans="1:1" ht="15.75" customHeight="1" x14ac:dyDescent="0.25">
      <c r="A361" s="3"/>
    </row>
    <row r="362" spans="1:1" ht="15.75" customHeight="1" x14ac:dyDescent="0.25">
      <c r="A362" s="3"/>
    </row>
    <row r="363" spans="1:1" ht="15.75" customHeight="1" x14ac:dyDescent="0.25">
      <c r="A363" s="3"/>
    </row>
    <row r="364" spans="1:1" ht="15.75" customHeight="1" x14ac:dyDescent="0.25">
      <c r="A364" s="3"/>
    </row>
    <row r="365" spans="1:1" ht="15.75" customHeight="1" x14ac:dyDescent="0.25">
      <c r="A365" s="3"/>
    </row>
    <row r="366" spans="1:1" ht="15.75" customHeight="1" x14ac:dyDescent="0.25">
      <c r="A366" s="3"/>
    </row>
    <row r="367" spans="1:1" ht="15.75" customHeight="1" x14ac:dyDescent="0.25">
      <c r="A367" s="3"/>
    </row>
    <row r="368" spans="1:1" ht="15.75" customHeight="1" x14ac:dyDescent="0.25">
      <c r="A368" s="3"/>
    </row>
    <row r="369" spans="1:1" ht="15.75" customHeight="1" x14ac:dyDescent="0.25">
      <c r="A369" s="3"/>
    </row>
    <row r="370" spans="1:1" ht="15.75" customHeight="1" x14ac:dyDescent="0.25">
      <c r="A370" s="3"/>
    </row>
    <row r="371" spans="1:1" ht="15.75" customHeight="1" x14ac:dyDescent="0.25">
      <c r="A371" s="3"/>
    </row>
    <row r="372" spans="1:1" ht="15.75" customHeight="1" x14ac:dyDescent="0.25">
      <c r="A372" s="3"/>
    </row>
    <row r="373" spans="1:1" ht="15.75" customHeight="1" x14ac:dyDescent="0.25">
      <c r="A373" s="3"/>
    </row>
    <row r="374" spans="1:1" ht="15.75" customHeight="1" x14ac:dyDescent="0.25">
      <c r="A374" s="3"/>
    </row>
    <row r="375" spans="1:1" ht="15.75" customHeight="1" x14ac:dyDescent="0.25">
      <c r="A375" s="3"/>
    </row>
    <row r="376" spans="1:1" ht="15.75" customHeight="1" x14ac:dyDescent="0.25">
      <c r="A376" s="3"/>
    </row>
    <row r="377" spans="1:1" ht="15.75" customHeight="1" x14ac:dyDescent="0.25">
      <c r="A377" s="3"/>
    </row>
    <row r="378" spans="1:1" ht="15.75" customHeight="1" x14ac:dyDescent="0.25">
      <c r="A378" s="3"/>
    </row>
    <row r="379" spans="1:1" ht="15.75" customHeight="1" x14ac:dyDescent="0.25">
      <c r="A379" s="3"/>
    </row>
    <row r="380" spans="1:1" ht="15.75" customHeight="1" x14ac:dyDescent="0.25">
      <c r="A380" s="3"/>
    </row>
    <row r="381" spans="1:1" ht="15.75" customHeight="1" x14ac:dyDescent="0.25">
      <c r="A381" s="3"/>
    </row>
    <row r="382" spans="1:1" ht="15.75" customHeight="1" x14ac:dyDescent="0.25">
      <c r="A382" s="3"/>
    </row>
    <row r="383" spans="1:1" ht="15.75" customHeight="1" x14ac:dyDescent="0.25">
      <c r="A383" s="3"/>
    </row>
    <row r="384" spans="1:1" ht="15.75" customHeight="1" x14ac:dyDescent="0.25">
      <c r="A384" s="3"/>
    </row>
    <row r="385" spans="1:1" ht="15.75" customHeight="1" x14ac:dyDescent="0.25">
      <c r="A385" s="3"/>
    </row>
    <row r="386" spans="1:1" ht="15.75" customHeight="1" x14ac:dyDescent="0.25">
      <c r="A386" s="3"/>
    </row>
    <row r="387" spans="1:1" ht="15.75" customHeight="1" x14ac:dyDescent="0.25">
      <c r="A387" s="3"/>
    </row>
    <row r="388" spans="1:1" ht="15.75" customHeight="1" x14ac:dyDescent="0.25">
      <c r="A388" s="3"/>
    </row>
    <row r="389" spans="1:1" ht="15.75" customHeight="1" x14ac:dyDescent="0.25">
      <c r="A389" s="3"/>
    </row>
    <row r="390" spans="1:1" ht="15.75" customHeight="1" x14ac:dyDescent="0.25">
      <c r="A390" s="3"/>
    </row>
    <row r="391" spans="1:1" ht="15.75" customHeight="1" x14ac:dyDescent="0.25">
      <c r="A391" s="3"/>
    </row>
    <row r="392" spans="1:1" ht="15.75" customHeight="1" x14ac:dyDescent="0.25">
      <c r="A392" s="3"/>
    </row>
    <row r="393" spans="1:1" ht="15.75" customHeight="1" x14ac:dyDescent="0.25">
      <c r="A393" s="3"/>
    </row>
    <row r="394" spans="1:1" ht="15.75" customHeight="1" x14ac:dyDescent="0.25">
      <c r="A394" s="3"/>
    </row>
    <row r="395" spans="1:1" ht="15.75" customHeight="1" x14ac:dyDescent="0.25">
      <c r="A395" s="3"/>
    </row>
    <row r="396" spans="1:1" ht="15.75" customHeight="1" x14ac:dyDescent="0.25">
      <c r="A396" s="3"/>
    </row>
    <row r="397" spans="1:1" ht="15.75" customHeight="1" x14ac:dyDescent="0.25">
      <c r="A397" s="3"/>
    </row>
    <row r="398" spans="1:1" ht="15.75" customHeight="1" x14ac:dyDescent="0.25">
      <c r="A398" s="3"/>
    </row>
    <row r="399" spans="1:1" ht="15.75" customHeight="1" x14ac:dyDescent="0.25">
      <c r="A399" s="3"/>
    </row>
    <row r="400" spans="1:1" ht="15.75" customHeight="1" x14ac:dyDescent="0.25">
      <c r="A400" s="3"/>
    </row>
    <row r="401" spans="1:1" ht="15.75" customHeight="1" x14ac:dyDescent="0.25">
      <c r="A401" s="3"/>
    </row>
    <row r="402" spans="1:1" ht="15.75" customHeight="1" x14ac:dyDescent="0.25">
      <c r="A402" s="3"/>
    </row>
    <row r="403" spans="1:1" ht="15.75" customHeight="1" x14ac:dyDescent="0.25">
      <c r="A403" s="3"/>
    </row>
    <row r="404" spans="1:1" ht="15.75" customHeight="1" x14ac:dyDescent="0.25">
      <c r="A404" s="3"/>
    </row>
    <row r="405" spans="1:1" ht="15.75" customHeight="1" x14ac:dyDescent="0.25">
      <c r="A405" s="3"/>
    </row>
    <row r="406" spans="1:1" ht="15.75" customHeight="1" x14ac:dyDescent="0.25">
      <c r="A406" s="3"/>
    </row>
    <row r="407" spans="1:1" ht="15.75" customHeight="1" x14ac:dyDescent="0.25">
      <c r="A407" s="3"/>
    </row>
    <row r="408" spans="1:1" ht="15.75" customHeight="1" x14ac:dyDescent="0.25">
      <c r="A408" s="3"/>
    </row>
    <row r="409" spans="1:1" ht="15.75" customHeight="1" x14ac:dyDescent="0.25">
      <c r="A409" s="3"/>
    </row>
    <row r="410" spans="1:1" ht="15.75" customHeight="1" x14ac:dyDescent="0.25">
      <c r="A410" s="3"/>
    </row>
    <row r="411" spans="1:1" ht="15.75" customHeight="1" x14ac:dyDescent="0.25">
      <c r="A411" s="3"/>
    </row>
    <row r="412" spans="1:1" ht="15.75" customHeight="1" x14ac:dyDescent="0.25">
      <c r="A412" s="3"/>
    </row>
    <row r="413" spans="1:1" ht="15.75" customHeight="1" x14ac:dyDescent="0.25">
      <c r="A413" s="3"/>
    </row>
    <row r="414" spans="1:1" ht="15.75" customHeight="1" x14ac:dyDescent="0.25">
      <c r="A414" s="3"/>
    </row>
    <row r="415" spans="1:1" ht="15.75" customHeight="1" x14ac:dyDescent="0.25">
      <c r="A415" s="3"/>
    </row>
    <row r="416" spans="1:1" ht="15.75" customHeight="1" x14ac:dyDescent="0.25">
      <c r="A416" s="3"/>
    </row>
    <row r="417" spans="1:1" ht="15.75" customHeight="1" x14ac:dyDescent="0.25">
      <c r="A417" s="3"/>
    </row>
    <row r="418" spans="1:1" ht="15.75" customHeight="1" x14ac:dyDescent="0.25">
      <c r="A418" s="3"/>
    </row>
    <row r="419" spans="1:1" ht="15.75" customHeight="1" x14ac:dyDescent="0.25">
      <c r="A419" s="3"/>
    </row>
    <row r="420" spans="1:1" ht="15.75" customHeight="1" x14ac:dyDescent="0.25">
      <c r="A420" s="3"/>
    </row>
    <row r="421" spans="1:1" ht="15.75" customHeight="1" x14ac:dyDescent="0.25">
      <c r="A421" s="3"/>
    </row>
    <row r="422" spans="1:1" ht="15.75" customHeight="1" x14ac:dyDescent="0.25">
      <c r="A422" s="3"/>
    </row>
    <row r="423" spans="1:1" ht="15.75" customHeight="1" x14ac:dyDescent="0.25">
      <c r="A423" s="3"/>
    </row>
    <row r="424" spans="1:1" ht="15.75" customHeight="1" x14ac:dyDescent="0.25">
      <c r="A424" s="3"/>
    </row>
    <row r="425" spans="1:1" ht="15.75" customHeight="1" x14ac:dyDescent="0.25">
      <c r="A425" s="3"/>
    </row>
    <row r="426" spans="1:1" ht="15.75" customHeight="1" x14ac:dyDescent="0.25">
      <c r="A426" s="3"/>
    </row>
    <row r="427" spans="1:1" ht="15.75" customHeight="1" x14ac:dyDescent="0.25">
      <c r="A427" s="3"/>
    </row>
    <row r="428" spans="1:1" ht="15.75" customHeight="1" x14ac:dyDescent="0.25">
      <c r="A428" s="3"/>
    </row>
    <row r="429" spans="1:1" ht="15.75" customHeight="1" x14ac:dyDescent="0.25">
      <c r="A429" s="3"/>
    </row>
    <row r="430" spans="1:1" ht="15.75" customHeight="1" x14ac:dyDescent="0.25">
      <c r="A430" s="3"/>
    </row>
    <row r="431" spans="1:1" ht="15.75" customHeight="1" x14ac:dyDescent="0.25">
      <c r="A431" s="3"/>
    </row>
    <row r="432" spans="1:1" ht="15.75" customHeight="1" x14ac:dyDescent="0.25">
      <c r="A432" s="3"/>
    </row>
    <row r="433" spans="1:1" ht="15.75" customHeight="1" x14ac:dyDescent="0.25">
      <c r="A433" s="3"/>
    </row>
    <row r="434" spans="1:1" ht="15.75" customHeight="1" x14ac:dyDescent="0.25">
      <c r="A434" s="3"/>
    </row>
    <row r="435" spans="1:1" ht="15.75" customHeight="1" x14ac:dyDescent="0.25">
      <c r="A435" s="3"/>
    </row>
    <row r="436" spans="1:1" ht="15.75" customHeight="1" x14ac:dyDescent="0.25">
      <c r="A436" s="3"/>
    </row>
    <row r="437" spans="1:1" ht="15.75" customHeight="1" x14ac:dyDescent="0.25">
      <c r="A437" s="3"/>
    </row>
    <row r="438" spans="1:1" ht="15.75" customHeight="1" x14ac:dyDescent="0.25">
      <c r="A438" s="3"/>
    </row>
    <row r="439" spans="1:1" ht="15.75" customHeight="1" x14ac:dyDescent="0.25">
      <c r="A439" s="3"/>
    </row>
    <row r="440" spans="1:1" ht="15.75" customHeight="1" x14ac:dyDescent="0.25">
      <c r="A440" s="3"/>
    </row>
    <row r="441" spans="1:1" ht="15.75" customHeight="1" x14ac:dyDescent="0.25">
      <c r="A441" s="3"/>
    </row>
    <row r="442" spans="1:1" ht="15.75" customHeight="1" x14ac:dyDescent="0.25">
      <c r="A442" s="3"/>
    </row>
    <row r="443" spans="1:1" ht="15.75" customHeight="1" x14ac:dyDescent="0.25">
      <c r="A443" s="3"/>
    </row>
    <row r="444" spans="1:1" ht="15.75" customHeight="1" x14ac:dyDescent="0.25">
      <c r="A444" s="3"/>
    </row>
    <row r="445" spans="1:1" ht="15.75" customHeight="1" x14ac:dyDescent="0.25">
      <c r="A445" s="3"/>
    </row>
    <row r="446" spans="1:1" ht="15.75" customHeight="1" x14ac:dyDescent="0.25">
      <c r="A446" s="3"/>
    </row>
    <row r="447" spans="1:1" ht="15.75" customHeight="1" x14ac:dyDescent="0.25">
      <c r="A447" s="3"/>
    </row>
    <row r="448" spans="1:1" ht="15.75" customHeight="1" x14ac:dyDescent="0.25">
      <c r="A448" s="3"/>
    </row>
    <row r="449" spans="1:1" ht="15.75" customHeight="1" x14ac:dyDescent="0.25">
      <c r="A449" s="3"/>
    </row>
    <row r="450" spans="1:1" ht="15.75" customHeight="1" x14ac:dyDescent="0.25">
      <c r="A450" s="3"/>
    </row>
    <row r="451" spans="1:1" ht="15.75" customHeight="1" x14ac:dyDescent="0.25">
      <c r="A451" s="3"/>
    </row>
    <row r="452" spans="1:1" ht="15.75" customHeight="1" x14ac:dyDescent="0.25">
      <c r="A452" s="3"/>
    </row>
    <row r="453" spans="1:1" ht="15.75" customHeight="1" x14ac:dyDescent="0.25">
      <c r="A453" s="3"/>
    </row>
    <row r="454" spans="1:1" ht="15.75" customHeight="1" x14ac:dyDescent="0.25">
      <c r="A454" s="3"/>
    </row>
    <row r="455" spans="1:1" ht="15.75" customHeight="1" x14ac:dyDescent="0.25">
      <c r="A455" s="3"/>
    </row>
    <row r="456" spans="1:1" ht="15.75" customHeight="1" x14ac:dyDescent="0.25">
      <c r="A456" s="3"/>
    </row>
    <row r="457" spans="1:1" ht="15.75" customHeight="1" x14ac:dyDescent="0.25">
      <c r="A457" s="3"/>
    </row>
    <row r="458" spans="1:1" ht="15.75" customHeight="1" x14ac:dyDescent="0.25">
      <c r="A458" s="3"/>
    </row>
    <row r="459" spans="1:1" ht="15.75" customHeight="1" x14ac:dyDescent="0.25">
      <c r="A459" s="3"/>
    </row>
    <row r="460" spans="1:1" ht="15.75" customHeight="1" x14ac:dyDescent="0.25">
      <c r="A460" s="3"/>
    </row>
    <row r="461" spans="1:1" ht="15.75" customHeight="1" x14ac:dyDescent="0.25">
      <c r="A461" s="3"/>
    </row>
    <row r="462" spans="1:1" ht="15.75" customHeight="1" x14ac:dyDescent="0.25">
      <c r="A462" s="3"/>
    </row>
    <row r="463" spans="1:1" ht="15.75" customHeight="1" x14ac:dyDescent="0.25">
      <c r="A463" s="3"/>
    </row>
    <row r="464" spans="1:1" ht="15.75" customHeight="1" x14ac:dyDescent="0.25">
      <c r="A464" s="3"/>
    </row>
    <row r="465" spans="1:1" ht="15.75" customHeight="1" x14ac:dyDescent="0.25">
      <c r="A465" s="3"/>
    </row>
    <row r="466" spans="1:1" ht="15.75" customHeight="1" x14ac:dyDescent="0.25">
      <c r="A466" s="3"/>
    </row>
    <row r="467" spans="1:1" ht="15.75" customHeight="1" x14ac:dyDescent="0.25">
      <c r="A467" s="3"/>
    </row>
    <row r="468" spans="1:1" ht="15.75" customHeight="1" x14ac:dyDescent="0.25">
      <c r="A468" s="3"/>
    </row>
    <row r="469" spans="1:1" ht="15.75" customHeight="1" x14ac:dyDescent="0.25">
      <c r="A469" s="3"/>
    </row>
    <row r="470" spans="1:1" ht="15.75" customHeight="1" x14ac:dyDescent="0.25">
      <c r="A470" s="3"/>
    </row>
    <row r="471" spans="1:1" ht="15.75" customHeight="1" x14ac:dyDescent="0.25">
      <c r="A471" s="3"/>
    </row>
    <row r="472" spans="1:1" ht="15.75" customHeight="1" x14ac:dyDescent="0.25">
      <c r="A472" s="3"/>
    </row>
    <row r="473" spans="1:1" ht="15.75" customHeight="1" x14ac:dyDescent="0.25">
      <c r="A473" s="3"/>
    </row>
    <row r="474" spans="1:1" ht="15.75" customHeight="1" x14ac:dyDescent="0.25">
      <c r="A474" s="3"/>
    </row>
    <row r="475" spans="1:1" ht="15.75" customHeight="1" x14ac:dyDescent="0.25">
      <c r="A475" s="3"/>
    </row>
    <row r="476" spans="1:1" ht="15.75" customHeight="1" x14ac:dyDescent="0.25">
      <c r="A476" s="3"/>
    </row>
    <row r="477" spans="1:1" ht="15.75" customHeight="1" x14ac:dyDescent="0.25">
      <c r="A477" s="3"/>
    </row>
    <row r="478" spans="1:1" ht="15.75" customHeight="1" x14ac:dyDescent="0.25">
      <c r="A478" s="3"/>
    </row>
    <row r="479" spans="1:1" ht="15.75" customHeight="1" x14ac:dyDescent="0.25">
      <c r="A479" s="3"/>
    </row>
    <row r="480" spans="1:1" ht="15.75" customHeight="1" x14ac:dyDescent="0.25">
      <c r="A480" s="3"/>
    </row>
    <row r="481" spans="1:1" ht="15.75" customHeight="1" x14ac:dyDescent="0.25">
      <c r="A481" s="3"/>
    </row>
    <row r="482" spans="1:1" ht="15.75" customHeight="1" x14ac:dyDescent="0.25">
      <c r="A482" s="3"/>
    </row>
    <row r="483" spans="1:1" ht="15.75" customHeight="1" x14ac:dyDescent="0.25">
      <c r="A483" s="3"/>
    </row>
    <row r="484" spans="1:1" ht="15.75" customHeight="1" x14ac:dyDescent="0.25">
      <c r="A484" s="3"/>
    </row>
    <row r="485" spans="1:1" ht="15.75" customHeight="1" x14ac:dyDescent="0.25">
      <c r="A485" s="3"/>
    </row>
    <row r="486" spans="1:1" ht="15.75" customHeight="1" x14ac:dyDescent="0.25">
      <c r="A486" s="3"/>
    </row>
    <row r="487" spans="1:1" ht="15.75" customHeight="1" x14ac:dyDescent="0.25">
      <c r="A487" s="3"/>
    </row>
    <row r="488" spans="1:1" ht="15.75" customHeight="1" x14ac:dyDescent="0.25">
      <c r="A488" s="3"/>
    </row>
    <row r="489" spans="1:1" ht="15.75" customHeight="1" x14ac:dyDescent="0.25">
      <c r="A489" s="3"/>
    </row>
    <row r="490" spans="1:1" ht="15.75" customHeight="1" x14ac:dyDescent="0.25">
      <c r="A490" s="3"/>
    </row>
    <row r="491" spans="1:1" ht="15.75" customHeight="1" x14ac:dyDescent="0.25">
      <c r="A491" s="3"/>
    </row>
    <row r="492" spans="1:1" ht="15.75" customHeight="1" x14ac:dyDescent="0.25">
      <c r="A492" s="3"/>
    </row>
    <row r="493" spans="1:1" ht="15.75" customHeight="1" x14ac:dyDescent="0.25">
      <c r="A493" s="3"/>
    </row>
    <row r="494" spans="1:1" ht="15.75" customHeight="1" x14ac:dyDescent="0.25">
      <c r="A494" s="3"/>
    </row>
    <row r="495" spans="1:1" ht="15.75" customHeight="1" x14ac:dyDescent="0.25">
      <c r="A495" s="3"/>
    </row>
    <row r="496" spans="1:1" ht="15.75" customHeight="1" x14ac:dyDescent="0.25">
      <c r="A496" s="3"/>
    </row>
    <row r="497" spans="1:1" ht="15.75" customHeight="1" x14ac:dyDescent="0.25">
      <c r="A497" s="3"/>
    </row>
    <row r="498" spans="1:1" ht="15.75" customHeight="1" x14ac:dyDescent="0.25">
      <c r="A498" s="3"/>
    </row>
    <row r="499" spans="1:1" ht="15.75" customHeight="1" x14ac:dyDescent="0.25">
      <c r="A499" s="3"/>
    </row>
    <row r="500" spans="1:1" ht="15.75" customHeight="1" x14ac:dyDescent="0.25">
      <c r="A500" s="3"/>
    </row>
    <row r="501" spans="1:1" ht="15.75" customHeight="1" x14ac:dyDescent="0.25">
      <c r="A501" s="3"/>
    </row>
    <row r="502" spans="1:1" ht="15.75" customHeight="1" x14ac:dyDescent="0.25">
      <c r="A502" s="3"/>
    </row>
    <row r="503" spans="1:1" ht="15.75" customHeight="1" x14ac:dyDescent="0.25">
      <c r="A503" s="3"/>
    </row>
    <row r="504" spans="1:1" ht="15.75" customHeight="1" x14ac:dyDescent="0.25">
      <c r="A504" s="3"/>
    </row>
    <row r="505" spans="1:1" ht="15.75" customHeight="1" x14ac:dyDescent="0.25">
      <c r="A505" s="3"/>
    </row>
    <row r="506" spans="1:1" ht="15.75" customHeight="1" x14ac:dyDescent="0.25">
      <c r="A506" s="3"/>
    </row>
    <row r="507" spans="1:1" ht="15.75" customHeight="1" x14ac:dyDescent="0.25">
      <c r="A507" s="3"/>
    </row>
    <row r="508" spans="1:1" ht="15.75" customHeight="1" x14ac:dyDescent="0.25">
      <c r="A508" s="3"/>
    </row>
    <row r="509" spans="1:1" ht="15.75" customHeight="1" x14ac:dyDescent="0.25">
      <c r="A509" s="3"/>
    </row>
    <row r="510" spans="1:1" ht="15.75" customHeight="1" x14ac:dyDescent="0.25">
      <c r="A510" s="3"/>
    </row>
    <row r="511" spans="1:1" ht="15.75" customHeight="1" x14ac:dyDescent="0.25">
      <c r="A511" s="3"/>
    </row>
    <row r="512" spans="1:1" ht="15.75" customHeight="1" x14ac:dyDescent="0.25">
      <c r="A512" s="3"/>
    </row>
    <row r="513" spans="1:1" ht="15.75" customHeight="1" x14ac:dyDescent="0.25">
      <c r="A513" s="3"/>
    </row>
    <row r="514" spans="1:1" ht="15.75" customHeight="1" x14ac:dyDescent="0.25">
      <c r="A514" s="3"/>
    </row>
    <row r="515" spans="1:1" ht="15.75" customHeight="1" x14ac:dyDescent="0.25">
      <c r="A515" s="3"/>
    </row>
    <row r="516" spans="1:1" ht="15.75" customHeight="1" x14ac:dyDescent="0.25">
      <c r="A516" s="3"/>
    </row>
    <row r="517" spans="1:1" ht="15.75" customHeight="1" x14ac:dyDescent="0.25">
      <c r="A517" s="3"/>
    </row>
    <row r="518" spans="1:1" ht="15.75" customHeight="1" x14ac:dyDescent="0.25">
      <c r="A518" s="3"/>
    </row>
    <row r="519" spans="1:1" ht="15.75" customHeight="1" x14ac:dyDescent="0.25">
      <c r="A519" s="3"/>
    </row>
    <row r="520" spans="1:1" ht="15.75" customHeight="1" x14ac:dyDescent="0.25">
      <c r="A520" s="3"/>
    </row>
    <row r="521" spans="1:1" ht="15.75" customHeight="1" x14ac:dyDescent="0.25">
      <c r="A521" s="3"/>
    </row>
    <row r="522" spans="1:1" ht="15.75" customHeight="1" x14ac:dyDescent="0.25">
      <c r="A522" s="3"/>
    </row>
    <row r="523" spans="1:1" ht="15.75" customHeight="1" x14ac:dyDescent="0.25">
      <c r="A523" s="3"/>
    </row>
    <row r="524" spans="1:1" ht="15.75" customHeight="1" x14ac:dyDescent="0.25">
      <c r="A524" s="3"/>
    </row>
    <row r="525" spans="1:1" ht="15.75" customHeight="1" x14ac:dyDescent="0.25">
      <c r="A525" s="3"/>
    </row>
    <row r="526" spans="1:1" ht="15.75" customHeight="1" x14ac:dyDescent="0.25">
      <c r="A526" s="3"/>
    </row>
    <row r="527" spans="1:1" ht="15.75" customHeight="1" x14ac:dyDescent="0.25">
      <c r="A527" s="3"/>
    </row>
    <row r="528" spans="1:1" ht="15.75" customHeight="1" x14ac:dyDescent="0.25">
      <c r="A528" s="3"/>
    </row>
    <row r="529" spans="1:1" ht="15.75" customHeight="1" x14ac:dyDescent="0.25">
      <c r="A529" s="3"/>
    </row>
    <row r="530" spans="1:1" ht="15.75" customHeight="1" x14ac:dyDescent="0.25">
      <c r="A530" s="3"/>
    </row>
    <row r="531" spans="1:1" ht="15.75" customHeight="1" x14ac:dyDescent="0.25">
      <c r="A531" s="3"/>
    </row>
    <row r="532" spans="1:1" ht="15.75" customHeight="1" x14ac:dyDescent="0.25">
      <c r="A532" s="3"/>
    </row>
    <row r="533" spans="1:1" ht="15.75" customHeight="1" x14ac:dyDescent="0.25">
      <c r="A533" s="3"/>
    </row>
    <row r="534" spans="1:1" ht="15.75" customHeight="1" x14ac:dyDescent="0.25">
      <c r="A534" s="3"/>
    </row>
    <row r="535" spans="1:1" ht="15.75" customHeight="1" x14ac:dyDescent="0.25">
      <c r="A535" s="3"/>
    </row>
    <row r="536" spans="1:1" ht="15.75" customHeight="1" x14ac:dyDescent="0.25">
      <c r="A536" s="3"/>
    </row>
    <row r="537" spans="1:1" ht="15.75" customHeight="1" x14ac:dyDescent="0.25">
      <c r="A537" s="3"/>
    </row>
    <row r="538" spans="1:1" ht="15.75" customHeight="1" x14ac:dyDescent="0.25">
      <c r="A538" s="3"/>
    </row>
    <row r="539" spans="1:1" ht="15.75" customHeight="1" x14ac:dyDescent="0.25">
      <c r="A539" s="3"/>
    </row>
    <row r="540" spans="1:1" ht="15.75" customHeight="1" x14ac:dyDescent="0.25">
      <c r="A540" s="3"/>
    </row>
    <row r="541" spans="1:1" ht="15.75" customHeight="1" x14ac:dyDescent="0.25">
      <c r="A541" s="3"/>
    </row>
    <row r="542" spans="1:1" ht="15.75" customHeight="1" x14ac:dyDescent="0.25">
      <c r="A542" s="3"/>
    </row>
    <row r="543" spans="1:1" ht="15.75" customHeight="1" x14ac:dyDescent="0.25">
      <c r="A543" s="3"/>
    </row>
    <row r="544" spans="1:1" ht="15.75" customHeight="1" x14ac:dyDescent="0.25">
      <c r="A544" s="3"/>
    </row>
    <row r="545" spans="1:1" ht="15.75" customHeight="1" x14ac:dyDescent="0.25">
      <c r="A545" s="3"/>
    </row>
    <row r="546" spans="1:1" ht="15.75" customHeight="1" x14ac:dyDescent="0.25">
      <c r="A546" s="3"/>
    </row>
    <row r="547" spans="1:1" ht="15.75" customHeight="1" x14ac:dyDescent="0.25">
      <c r="A547" s="3"/>
    </row>
    <row r="548" spans="1:1" ht="15.75" customHeight="1" x14ac:dyDescent="0.25">
      <c r="A548" s="3"/>
    </row>
    <row r="549" spans="1:1" ht="15.75" customHeight="1" x14ac:dyDescent="0.25">
      <c r="A549" s="3"/>
    </row>
    <row r="550" spans="1:1" ht="15.75" customHeight="1" x14ac:dyDescent="0.25">
      <c r="A550" s="3"/>
    </row>
    <row r="551" spans="1:1" ht="15.75" customHeight="1" x14ac:dyDescent="0.25">
      <c r="A551" s="3"/>
    </row>
    <row r="552" spans="1:1" ht="15.75" customHeight="1" x14ac:dyDescent="0.25">
      <c r="A552" s="3"/>
    </row>
    <row r="553" spans="1:1" ht="15.75" customHeight="1" x14ac:dyDescent="0.25">
      <c r="A553" s="3"/>
    </row>
    <row r="554" spans="1:1" ht="15.75" customHeight="1" x14ac:dyDescent="0.25">
      <c r="A554" s="3"/>
    </row>
    <row r="555" spans="1:1" ht="15.75" customHeight="1" x14ac:dyDescent="0.25">
      <c r="A555" s="3"/>
    </row>
    <row r="556" spans="1:1" ht="15.75" customHeight="1" x14ac:dyDescent="0.25">
      <c r="A556" s="3"/>
    </row>
    <row r="557" spans="1:1" ht="15.75" customHeight="1" x14ac:dyDescent="0.25">
      <c r="A557" s="3"/>
    </row>
    <row r="558" spans="1:1" ht="15.75" customHeight="1" x14ac:dyDescent="0.25">
      <c r="A558" s="3"/>
    </row>
    <row r="559" spans="1:1" ht="15.75" customHeight="1" x14ac:dyDescent="0.25">
      <c r="A559" s="3"/>
    </row>
    <row r="560" spans="1:1" ht="15.75" customHeight="1" x14ac:dyDescent="0.25">
      <c r="A560" s="3"/>
    </row>
    <row r="561" spans="1:1" ht="15.75" customHeight="1" x14ac:dyDescent="0.25">
      <c r="A561" s="3"/>
    </row>
    <row r="562" spans="1:1" ht="15.75" customHeight="1" x14ac:dyDescent="0.25">
      <c r="A562" s="3"/>
    </row>
    <row r="563" spans="1:1" ht="15.75" customHeight="1" x14ac:dyDescent="0.25">
      <c r="A563" s="3"/>
    </row>
    <row r="564" spans="1:1" ht="15.75" customHeight="1" x14ac:dyDescent="0.25">
      <c r="A564" s="3"/>
    </row>
    <row r="565" spans="1:1" ht="15.75" customHeight="1" x14ac:dyDescent="0.25">
      <c r="A565" s="3"/>
    </row>
    <row r="566" spans="1:1" ht="15.75" customHeight="1" x14ac:dyDescent="0.25">
      <c r="A566" s="3"/>
    </row>
    <row r="567" spans="1:1" ht="15.75" customHeight="1" x14ac:dyDescent="0.25">
      <c r="A567" s="3"/>
    </row>
    <row r="568" spans="1:1" ht="15.75" customHeight="1" x14ac:dyDescent="0.25">
      <c r="A568" s="3"/>
    </row>
    <row r="569" spans="1:1" ht="15.75" customHeight="1" x14ac:dyDescent="0.25">
      <c r="A569" s="3"/>
    </row>
    <row r="570" spans="1:1" ht="15.75" customHeight="1" x14ac:dyDescent="0.25">
      <c r="A570" s="3"/>
    </row>
    <row r="571" spans="1:1" ht="15.75" customHeight="1" x14ac:dyDescent="0.25">
      <c r="A571" s="3"/>
    </row>
    <row r="572" spans="1:1" ht="15.75" customHeight="1" x14ac:dyDescent="0.25">
      <c r="A572" s="3"/>
    </row>
    <row r="573" spans="1:1" ht="15.75" customHeight="1" x14ac:dyDescent="0.25">
      <c r="A573" s="3"/>
    </row>
    <row r="574" spans="1:1" ht="15.75" customHeight="1" x14ac:dyDescent="0.25">
      <c r="A574" s="3"/>
    </row>
    <row r="575" spans="1:1" ht="15.75" customHeight="1" x14ac:dyDescent="0.25">
      <c r="A575" s="3"/>
    </row>
    <row r="576" spans="1:1" ht="15.75" customHeight="1" x14ac:dyDescent="0.25">
      <c r="A576" s="3"/>
    </row>
    <row r="577" spans="1:1" ht="15.75" customHeight="1" x14ac:dyDescent="0.25">
      <c r="A577" s="3"/>
    </row>
    <row r="578" spans="1:1" ht="15.75" customHeight="1" x14ac:dyDescent="0.25">
      <c r="A578" s="3"/>
    </row>
    <row r="579" spans="1:1" ht="15.75" customHeight="1" x14ac:dyDescent="0.25">
      <c r="A579" s="3"/>
    </row>
    <row r="580" spans="1:1" ht="15.75" customHeight="1" x14ac:dyDescent="0.25">
      <c r="A580" s="3"/>
    </row>
    <row r="581" spans="1:1" ht="15.75" customHeight="1" x14ac:dyDescent="0.25">
      <c r="A581" s="3"/>
    </row>
    <row r="582" spans="1:1" ht="15.75" customHeight="1" x14ac:dyDescent="0.25">
      <c r="A582" s="3"/>
    </row>
    <row r="583" spans="1:1" ht="15.75" customHeight="1" x14ac:dyDescent="0.25">
      <c r="A583" s="3"/>
    </row>
    <row r="584" spans="1:1" ht="15.75" customHeight="1" x14ac:dyDescent="0.25">
      <c r="A584" s="3"/>
    </row>
    <row r="585" spans="1:1" ht="15.75" customHeight="1" x14ac:dyDescent="0.25">
      <c r="A585" s="3"/>
    </row>
    <row r="586" spans="1:1" ht="15.75" customHeight="1" x14ac:dyDescent="0.25">
      <c r="A586" s="3"/>
    </row>
    <row r="587" spans="1:1" ht="15.75" customHeight="1" x14ac:dyDescent="0.25">
      <c r="A587" s="3"/>
    </row>
    <row r="588" spans="1:1" ht="15.75" customHeight="1" x14ac:dyDescent="0.25">
      <c r="A588" s="3"/>
    </row>
    <row r="589" spans="1:1" ht="15.75" customHeight="1" x14ac:dyDescent="0.25">
      <c r="A589" s="3"/>
    </row>
    <row r="590" spans="1:1" ht="15.75" customHeight="1" x14ac:dyDescent="0.25">
      <c r="A590" s="3"/>
    </row>
    <row r="591" spans="1:1" ht="15.75" customHeight="1" x14ac:dyDescent="0.25">
      <c r="A591" s="3"/>
    </row>
    <row r="592" spans="1:1" ht="15.75" customHeight="1" x14ac:dyDescent="0.25">
      <c r="A592" s="3"/>
    </row>
    <row r="593" spans="1:1" ht="15.75" customHeight="1" x14ac:dyDescent="0.25">
      <c r="A593" s="3"/>
    </row>
    <row r="594" spans="1:1" ht="15.75" customHeight="1" x14ac:dyDescent="0.25">
      <c r="A594" s="3"/>
    </row>
    <row r="595" spans="1:1" ht="15.75" customHeight="1" x14ac:dyDescent="0.25">
      <c r="A595" s="3"/>
    </row>
    <row r="596" spans="1:1" ht="15.75" customHeight="1" x14ac:dyDescent="0.25">
      <c r="A596" s="3"/>
    </row>
    <row r="597" spans="1:1" ht="15.75" customHeight="1" x14ac:dyDescent="0.25">
      <c r="A597" s="3"/>
    </row>
    <row r="598" spans="1:1" ht="15.75" customHeight="1" x14ac:dyDescent="0.25">
      <c r="A598" s="3"/>
    </row>
    <row r="599" spans="1:1" ht="15.75" customHeight="1" x14ac:dyDescent="0.25">
      <c r="A599" s="3"/>
    </row>
    <row r="600" spans="1:1" ht="15.75" customHeight="1" x14ac:dyDescent="0.25">
      <c r="A600" s="3"/>
    </row>
    <row r="601" spans="1:1" ht="15.75" customHeight="1" x14ac:dyDescent="0.25">
      <c r="A601" s="3"/>
    </row>
    <row r="602" spans="1:1" ht="15.75" customHeight="1" x14ac:dyDescent="0.25">
      <c r="A602" s="3"/>
    </row>
    <row r="603" spans="1:1" ht="15.75" customHeight="1" x14ac:dyDescent="0.25">
      <c r="A603" s="3"/>
    </row>
    <row r="604" spans="1:1" ht="15.75" customHeight="1" x14ac:dyDescent="0.25">
      <c r="A604" s="3"/>
    </row>
    <row r="605" spans="1:1" ht="15.75" customHeight="1" x14ac:dyDescent="0.25">
      <c r="A605" s="3"/>
    </row>
    <row r="606" spans="1:1" ht="15.75" customHeight="1" x14ac:dyDescent="0.25">
      <c r="A606" s="3"/>
    </row>
    <row r="607" spans="1:1" ht="15.75" customHeight="1" x14ac:dyDescent="0.25">
      <c r="A607" s="3"/>
    </row>
    <row r="608" spans="1:1" ht="15.75" customHeight="1" x14ac:dyDescent="0.25">
      <c r="A608" s="3"/>
    </row>
    <row r="609" spans="1:1" ht="15.75" customHeight="1" x14ac:dyDescent="0.25">
      <c r="A609" s="3"/>
    </row>
    <row r="610" spans="1:1" ht="15.75" customHeight="1" x14ac:dyDescent="0.25">
      <c r="A610" s="3"/>
    </row>
    <row r="611" spans="1:1" ht="15.75" customHeight="1" x14ac:dyDescent="0.25">
      <c r="A611" s="3"/>
    </row>
    <row r="612" spans="1:1" ht="15.75" customHeight="1" x14ac:dyDescent="0.25">
      <c r="A612" s="3"/>
    </row>
    <row r="613" spans="1:1" ht="15.75" customHeight="1" x14ac:dyDescent="0.25">
      <c r="A613" s="3"/>
    </row>
    <row r="614" spans="1:1" ht="15.75" customHeight="1" x14ac:dyDescent="0.25">
      <c r="A614" s="3"/>
    </row>
    <row r="615" spans="1:1" ht="15.75" customHeight="1" x14ac:dyDescent="0.25">
      <c r="A615" s="3"/>
    </row>
    <row r="616" spans="1:1" ht="15.75" customHeight="1" x14ac:dyDescent="0.25">
      <c r="A616" s="3"/>
    </row>
    <row r="617" spans="1:1" ht="15.75" customHeight="1" x14ac:dyDescent="0.25">
      <c r="A617" s="3"/>
    </row>
    <row r="618" spans="1:1" ht="15.75" customHeight="1" x14ac:dyDescent="0.25">
      <c r="A618" s="3"/>
    </row>
    <row r="619" spans="1:1" ht="15.75" customHeight="1" x14ac:dyDescent="0.25">
      <c r="A619" s="3"/>
    </row>
    <row r="620" spans="1:1" ht="15.75" customHeight="1" x14ac:dyDescent="0.25">
      <c r="A620" s="3"/>
    </row>
    <row r="621" spans="1:1" ht="15.75" customHeight="1" x14ac:dyDescent="0.25">
      <c r="A621" s="3"/>
    </row>
    <row r="622" spans="1:1" ht="15.75" customHeight="1" x14ac:dyDescent="0.25">
      <c r="A622" s="3"/>
    </row>
    <row r="623" spans="1:1" ht="15.75" customHeight="1" x14ac:dyDescent="0.25">
      <c r="A623" s="3"/>
    </row>
    <row r="624" spans="1:1" ht="15.75" customHeight="1" x14ac:dyDescent="0.25">
      <c r="A624" s="3"/>
    </row>
    <row r="625" spans="1:1" ht="15.75" customHeight="1" x14ac:dyDescent="0.25">
      <c r="A625" s="3"/>
    </row>
    <row r="626" spans="1:1" ht="15.75" customHeight="1" x14ac:dyDescent="0.25">
      <c r="A626" s="3"/>
    </row>
    <row r="627" spans="1:1" ht="15.75" customHeight="1" x14ac:dyDescent="0.25">
      <c r="A627" s="3"/>
    </row>
    <row r="628" spans="1:1" ht="15.75" customHeight="1" x14ac:dyDescent="0.25">
      <c r="A628" s="3"/>
    </row>
    <row r="629" spans="1:1" ht="15.75" customHeight="1" x14ac:dyDescent="0.25">
      <c r="A629" s="3"/>
    </row>
    <row r="630" spans="1:1" ht="15.75" customHeight="1" x14ac:dyDescent="0.25">
      <c r="A630" s="3"/>
    </row>
    <row r="631" spans="1:1" ht="15.75" customHeight="1" x14ac:dyDescent="0.25">
      <c r="A631" s="3"/>
    </row>
    <row r="632" spans="1:1" ht="15.75" customHeight="1" x14ac:dyDescent="0.25">
      <c r="A632" s="3"/>
    </row>
    <row r="633" spans="1:1" ht="15.75" customHeight="1" x14ac:dyDescent="0.25">
      <c r="A633" s="3"/>
    </row>
    <row r="634" spans="1:1" ht="15.75" customHeight="1" x14ac:dyDescent="0.25">
      <c r="A634" s="3"/>
    </row>
    <row r="635" spans="1:1" ht="15.75" customHeight="1" x14ac:dyDescent="0.25">
      <c r="A635" s="3"/>
    </row>
    <row r="636" spans="1:1" ht="15.75" customHeight="1" x14ac:dyDescent="0.25">
      <c r="A636" s="3"/>
    </row>
    <row r="637" spans="1:1" ht="15.75" customHeight="1" x14ac:dyDescent="0.25">
      <c r="A637" s="3"/>
    </row>
    <row r="638" spans="1:1" ht="15.75" customHeight="1" x14ac:dyDescent="0.25">
      <c r="A638" s="3"/>
    </row>
    <row r="639" spans="1:1" ht="15.75" customHeight="1" x14ac:dyDescent="0.25">
      <c r="A639" s="3"/>
    </row>
    <row r="640" spans="1:1" ht="15.75" customHeight="1" x14ac:dyDescent="0.25">
      <c r="A640" s="3"/>
    </row>
    <row r="641" spans="1:1" ht="15.75" customHeight="1" x14ac:dyDescent="0.25">
      <c r="A641" s="3"/>
    </row>
    <row r="642" spans="1:1" ht="15.75" customHeight="1" x14ac:dyDescent="0.25">
      <c r="A642" s="3"/>
    </row>
    <row r="643" spans="1:1" ht="15.75" customHeight="1" x14ac:dyDescent="0.25">
      <c r="A643" s="3"/>
    </row>
    <row r="644" spans="1:1" ht="15.75" customHeight="1" x14ac:dyDescent="0.25">
      <c r="A644" s="3"/>
    </row>
    <row r="645" spans="1:1" ht="15.75" customHeight="1" x14ac:dyDescent="0.25">
      <c r="A645" s="3"/>
    </row>
    <row r="646" spans="1:1" ht="15.75" customHeight="1" x14ac:dyDescent="0.25">
      <c r="A646" s="3"/>
    </row>
    <row r="647" spans="1:1" ht="15.75" customHeight="1" x14ac:dyDescent="0.25">
      <c r="A647" s="3"/>
    </row>
    <row r="648" spans="1:1" ht="15.75" customHeight="1" x14ac:dyDescent="0.25">
      <c r="A648" s="3"/>
    </row>
    <row r="649" spans="1:1" ht="15.75" customHeight="1" x14ac:dyDescent="0.25">
      <c r="A649" s="3"/>
    </row>
    <row r="650" spans="1:1" ht="15.75" customHeight="1" x14ac:dyDescent="0.25">
      <c r="A650" s="3"/>
    </row>
    <row r="651" spans="1:1" ht="15.75" customHeight="1" x14ac:dyDescent="0.25">
      <c r="A651" s="3"/>
    </row>
    <row r="652" spans="1:1" ht="15.75" customHeight="1" x14ac:dyDescent="0.25">
      <c r="A652" s="3"/>
    </row>
    <row r="653" spans="1:1" ht="15.75" customHeight="1" x14ac:dyDescent="0.25">
      <c r="A653" s="3"/>
    </row>
    <row r="654" spans="1:1" ht="15.75" customHeight="1" x14ac:dyDescent="0.25">
      <c r="A654" s="3"/>
    </row>
    <row r="655" spans="1:1" ht="15.75" customHeight="1" x14ac:dyDescent="0.25">
      <c r="A655" s="3"/>
    </row>
    <row r="656" spans="1:1" ht="15.75" customHeight="1" x14ac:dyDescent="0.25">
      <c r="A656" s="3"/>
    </row>
    <row r="657" spans="1:1" ht="15.75" customHeight="1" x14ac:dyDescent="0.25">
      <c r="A657" s="3"/>
    </row>
    <row r="658" spans="1:1" ht="15.75" customHeight="1" x14ac:dyDescent="0.25">
      <c r="A658" s="3"/>
    </row>
    <row r="659" spans="1:1" ht="15.75" customHeight="1" x14ac:dyDescent="0.25">
      <c r="A659" s="3"/>
    </row>
    <row r="660" spans="1:1" ht="15.75" customHeight="1" x14ac:dyDescent="0.25">
      <c r="A660" s="3"/>
    </row>
    <row r="661" spans="1:1" ht="15.75" customHeight="1" x14ac:dyDescent="0.25">
      <c r="A661" s="3"/>
    </row>
    <row r="662" spans="1:1" ht="15.75" customHeight="1" x14ac:dyDescent="0.25">
      <c r="A662" s="3"/>
    </row>
    <row r="663" spans="1:1" ht="15.75" customHeight="1" x14ac:dyDescent="0.25">
      <c r="A663" s="3"/>
    </row>
    <row r="664" spans="1:1" ht="15.75" customHeight="1" x14ac:dyDescent="0.25">
      <c r="A664" s="3"/>
    </row>
    <row r="665" spans="1:1" ht="15.75" customHeight="1" x14ac:dyDescent="0.25">
      <c r="A665" s="3"/>
    </row>
    <row r="666" spans="1:1" ht="15.75" customHeight="1" x14ac:dyDescent="0.25">
      <c r="A666" s="3"/>
    </row>
    <row r="667" spans="1:1" ht="15.75" customHeight="1" x14ac:dyDescent="0.25">
      <c r="A667" s="3"/>
    </row>
    <row r="668" spans="1:1" ht="15.75" customHeight="1" x14ac:dyDescent="0.25">
      <c r="A668" s="3"/>
    </row>
    <row r="669" spans="1:1" ht="15.75" customHeight="1" x14ac:dyDescent="0.25">
      <c r="A669" s="3"/>
    </row>
    <row r="670" spans="1:1" ht="15.75" customHeight="1" x14ac:dyDescent="0.25">
      <c r="A670" s="3"/>
    </row>
    <row r="671" spans="1:1" ht="15.75" customHeight="1" x14ac:dyDescent="0.25">
      <c r="A671" s="3"/>
    </row>
    <row r="672" spans="1:1" ht="15.75" customHeight="1" x14ac:dyDescent="0.25">
      <c r="A672" s="3"/>
    </row>
    <row r="673" spans="1:1" ht="15.75" customHeight="1" x14ac:dyDescent="0.25">
      <c r="A673" s="3"/>
    </row>
    <row r="674" spans="1:1" ht="15.75" customHeight="1" x14ac:dyDescent="0.25">
      <c r="A674" s="3"/>
    </row>
    <row r="675" spans="1:1" ht="15.75" customHeight="1" x14ac:dyDescent="0.25">
      <c r="A675" s="3"/>
    </row>
    <row r="676" spans="1:1" ht="15.75" customHeight="1" x14ac:dyDescent="0.25">
      <c r="A676" s="3"/>
    </row>
    <row r="677" spans="1:1" ht="15.75" customHeight="1" x14ac:dyDescent="0.25">
      <c r="A677" s="3"/>
    </row>
    <row r="678" spans="1:1" ht="15.75" customHeight="1" x14ac:dyDescent="0.25">
      <c r="A678" s="3"/>
    </row>
    <row r="679" spans="1:1" ht="15.75" customHeight="1" x14ac:dyDescent="0.25">
      <c r="A679" s="3"/>
    </row>
    <row r="680" spans="1:1" ht="15.75" customHeight="1" x14ac:dyDescent="0.25">
      <c r="A680" s="3"/>
    </row>
    <row r="681" spans="1:1" ht="15.75" customHeight="1" x14ac:dyDescent="0.25">
      <c r="A681" s="3"/>
    </row>
    <row r="682" spans="1:1" ht="15.75" customHeight="1" x14ac:dyDescent="0.25">
      <c r="A682" s="3"/>
    </row>
    <row r="683" spans="1:1" ht="15.75" customHeight="1" x14ac:dyDescent="0.25">
      <c r="A683" s="3"/>
    </row>
    <row r="684" spans="1:1" ht="15.75" customHeight="1" x14ac:dyDescent="0.25">
      <c r="A684" s="3"/>
    </row>
    <row r="685" spans="1:1" ht="15.75" customHeight="1" x14ac:dyDescent="0.25">
      <c r="A685" s="3"/>
    </row>
    <row r="686" spans="1:1" ht="15.75" customHeight="1" x14ac:dyDescent="0.25">
      <c r="A686" s="3"/>
    </row>
    <row r="687" spans="1:1" ht="15.75" customHeight="1" x14ac:dyDescent="0.25">
      <c r="A687" s="3"/>
    </row>
    <row r="688" spans="1:1" ht="15.75" customHeight="1" x14ac:dyDescent="0.25">
      <c r="A688" s="3"/>
    </row>
    <row r="689" spans="1:1" ht="15.75" customHeight="1" x14ac:dyDescent="0.25">
      <c r="A689" s="3"/>
    </row>
    <row r="690" spans="1:1" ht="15.75" customHeight="1" x14ac:dyDescent="0.25">
      <c r="A690" s="3"/>
    </row>
    <row r="691" spans="1:1" ht="15.75" customHeight="1" x14ac:dyDescent="0.25">
      <c r="A691" s="3"/>
    </row>
    <row r="692" spans="1:1" ht="15.75" customHeight="1" x14ac:dyDescent="0.25">
      <c r="A692" s="3"/>
    </row>
    <row r="693" spans="1:1" ht="15.75" customHeight="1" x14ac:dyDescent="0.25">
      <c r="A693" s="3"/>
    </row>
    <row r="694" spans="1:1" ht="15.75" customHeight="1" x14ac:dyDescent="0.25">
      <c r="A694" s="3"/>
    </row>
    <row r="695" spans="1:1" ht="15.75" customHeight="1" x14ac:dyDescent="0.25">
      <c r="A695" s="3"/>
    </row>
    <row r="696" spans="1:1" ht="15.75" customHeight="1" x14ac:dyDescent="0.25">
      <c r="A696" s="3"/>
    </row>
    <row r="697" spans="1:1" ht="15.75" customHeight="1" x14ac:dyDescent="0.25">
      <c r="A697" s="3"/>
    </row>
    <row r="698" spans="1:1" ht="15.75" customHeight="1" x14ac:dyDescent="0.25">
      <c r="A698" s="3"/>
    </row>
    <row r="699" spans="1:1" ht="15.75" customHeight="1" x14ac:dyDescent="0.25">
      <c r="A699" s="3"/>
    </row>
    <row r="700" spans="1:1" ht="15.75" customHeight="1" x14ac:dyDescent="0.25">
      <c r="A700" s="3"/>
    </row>
    <row r="701" spans="1:1" ht="15.75" customHeight="1" x14ac:dyDescent="0.25">
      <c r="A701" s="3"/>
    </row>
    <row r="702" spans="1:1" ht="15.75" customHeight="1" x14ac:dyDescent="0.25">
      <c r="A702" s="3"/>
    </row>
    <row r="703" spans="1:1" ht="15.75" customHeight="1" x14ac:dyDescent="0.25">
      <c r="A703" s="3"/>
    </row>
    <row r="704" spans="1:1" ht="15.75" customHeight="1" x14ac:dyDescent="0.25">
      <c r="A704" s="3"/>
    </row>
    <row r="705" spans="1:1" ht="15.75" customHeight="1" x14ac:dyDescent="0.25">
      <c r="A705" s="3"/>
    </row>
    <row r="706" spans="1:1" ht="15.75" customHeight="1" x14ac:dyDescent="0.25">
      <c r="A706" s="3"/>
    </row>
    <row r="707" spans="1:1" ht="15.75" customHeight="1" x14ac:dyDescent="0.25">
      <c r="A707" s="3"/>
    </row>
    <row r="708" spans="1:1" ht="15.75" customHeight="1" x14ac:dyDescent="0.25">
      <c r="A708" s="3"/>
    </row>
    <row r="709" spans="1:1" ht="15.75" customHeight="1" x14ac:dyDescent="0.25">
      <c r="A709" s="3"/>
    </row>
    <row r="710" spans="1:1" ht="15.75" customHeight="1" x14ac:dyDescent="0.25">
      <c r="A710" s="3"/>
    </row>
    <row r="711" spans="1:1" ht="15.75" customHeight="1" x14ac:dyDescent="0.25">
      <c r="A711" s="3"/>
    </row>
    <row r="712" spans="1:1" ht="15.75" customHeight="1" x14ac:dyDescent="0.25">
      <c r="A712" s="3"/>
    </row>
    <row r="713" spans="1:1" ht="15.75" customHeight="1" x14ac:dyDescent="0.25">
      <c r="A713" s="3"/>
    </row>
    <row r="714" spans="1:1" ht="15.75" customHeight="1" x14ac:dyDescent="0.25">
      <c r="A714" s="3"/>
    </row>
    <row r="715" spans="1:1" ht="15.75" customHeight="1" x14ac:dyDescent="0.25">
      <c r="A715" s="3"/>
    </row>
    <row r="716" spans="1:1" ht="15.75" customHeight="1" x14ac:dyDescent="0.25">
      <c r="A716" s="3"/>
    </row>
    <row r="717" spans="1:1" ht="15.75" customHeight="1" x14ac:dyDescent="0.25">
      <c r="A717" s="3"/>
    </row>
    <row r="718" spans="1:1" ht="15.75" customHeight="1" x14ac:dyDescent="0.25">
      <c r="A718" s="3"/>
    </row>
    <row r="719" spans="1:1" ht="15.75" customHeight="1" x14ac:dyDescent="0.25">
      <c r="A719" s="3"/>
    </row>
    <row r="720" spans="1:1" ht="15.75" customHeight="1" x14ac:dyDescent="0.25">
      <c r="A720" s="3"/>
    </row>
    <row r="721" spans="1:1" ht="15.75" customHeight="1" x14ac:dyDescent="0.25">
      <c r="A721" s="3"/>
    </row>
    <row r="722" spans="1:1" ht="15.75" customHeight="1" x14ac:dyDescent="0.25">
      <c r="A722" s="3"/>
    </row>
    <row r="723" spans="1:1" ht="15.75" customHeight="1" x14ac:dyDescent="0.25">
      <c r="A723" s="3"/>
    </row>
    <row r="724" spans="1:1" ht="15.75" customHeight="1" x14ac:dyDescent="0.25">
      <c r="A724" s="3"/>
    </row>
    <row r="725" spans="1:1" ht="15.75" customHeight="1" x14ac:dyDescent="0.25">
      <c r="A725" s="3"/>
    </row>
    <row r="726" spans="1:1" ht="15.75" customHeight="1" x14ac:dyDescent="0.25">
      <c r="A726" s="3"/>
    </row>
    <row r="727" spans="1:1" ht="15.75" customHeight="1" x14ac:dyDescent="0.25">
      <c r="A727" s="3"/>
    </row>
    <row r="728" spans="1:1" ht="15.75" customHeight="1" x14ac:dyDescent="0.25">
      <c r="A728" s="3"/>
    </row>
    <row r="729" spans="1:1" ht="15.75" customHeight="1" x14ac:dyDescent="0.25">
      <c r="A729" s="3"/>
    </row>
    <row r="730" spans="1:1" ht="15.75" customHeight="1" x14ac:dyDescent="0.25">
      <c r="A730" s="3"/>
    </row>
    <row r="731" spans="1:1" ht="15.75" customHeight="1" x14ac:dyDescent="0.25">
      <c r="A731" s="3"/>
    </row>
    <row r="732" spans="1:1" ht="15.75" customHeight="1" x14ac:dyDescent="0.25">
      <c r="A732" s="3"/>
    </row>
    <row r="733" spans="1:1" ht="15.75" customHeight="1" x14ac:dyDescent="0.25">
      <c r="A733" s="3"/>
    </row>
    <row r="734" spans="1:1" ht="15.75" customHeight="1" x14ac:dyDescent="0.25">
      <c r="A734" s="3"/>
    </row>
    <row r="735" spans="1:1" ht="15.75" customHeight="1" x14ac:dyDescent="0.25">
      <c r="A735" s="3"/>
    </row>
    <row r="736" spans="1:1" ht="15.75" customHeight="1" x14ac:dyDescent="0.25">
      <c r="A736" s="3"/>
    </row>
    <row r="737" spans="1:1" ht="15.75" customHeight="1" x14ac:dyDescent="0.25">
      <c r="A737" s="3"/>
    </row>
    <row r="738" spans="1:1" ht="15.75" customHeight="1" x14ac:dyDescent="0.25">
      <c r="A738" s="3"/>
    </row>
    <row r="739" spans="1:1" ht="15.75" customHeight="1" x14ac:dyDescent="0.25">
      <c r="A739" s="3"/>
    </row>
    <row r="740" spans="1:1" ht="15.75" customHeight="1" x14ac:dyDescent="0.25">
      <c r="A740" s="3"/>
    </row>
    <row r="741" spans="1:1" ht="15.75" customHeight="1" x14ac:dyDescent="0.25">
      <c r="A741" s="3"/>
    </row>
    <row r="742" spans="1:1" ht="15.75" customHeight="1" x14ac:dyDescent="0.25">
      <c r="A742" s="3"/>
    </row>
    <row r="743" spans="1:1" ht="15.75" customHeight="1" x14ac:dyDescent="0.25">
      <c r="A743" s="3"/>
    </row>
    <row r="744" spans="1:1" ht="15.75" customHeight="1" x14ac:dyDescent="0.25">
      <c r="A744" s="3"/>
    </row>
    <row r="745" spans="1:1" ht="15.75" customHeight="1" x14ac:dyDescent="0.25">
      <c r="A745" s="3"/>
    </row>
    <row r="746" spans="1:1" ht="15.75" customHeight="1" x14ac:dyDescent="0.25">
      <c r="A746" s="3"/>
    </row>
    <row r="747" spans="1:1" ht="15.75" customHeight="1" x14ac:dyDescent="0.25">
      <c r="A747" s="3"/>
    </row>
    <row r="748" spans="1:1" ht="15.75" customHeight="1" x14ac:dyDescent="0.25">
      <c r="A748" s="3"/>
    </row>
    <row r="749" spans="1:1" ht="15.75" customHeight="1" x14ac:dyDescent="0.25">
      <c r="A749" s="3"/>
    </row>
    <row r="750" spans="1:1" ht="15.75" customHeight="1" x14ac:dyDescent="0.25">
      <c r="A750" s="3"/>
    </row>
    <row r="751" spans="1:1" ht="15.75" customHeight="1" x14ac:dyDescent="0.25">
      <c r="A751" s="3"/>
    </row>
    <row r="752" spans="1:1" ht="15.75" customHeight="1" x14ac:dyDescent="0.25">
      <c r="A752" s="3"/>
    </row>
    <row r="753" spans="1:1" ht="15.75" customHeight="1" x14ac:dyDescent="0.25">
      <c r="A753" s="3"/>
    </row>
    <row r="754" spans="1:1" ht="15.75" customHeight="1" x14ac:dyDescent="0.25">
      <c r="A754" s="3"/>
    </row>
    <row r="755" spans="1:1" ht="15.75" customHeight="1" x14ac:dyDescent="0.25">
      <c r="A755" s="3"/>
    </row>
    <row r="756" spans="1:1" ht="15.75" customHeight="1" x14ac:dyDescent="0.25">
      <c r="A756" s="3"/>
    </row>
    <row r="757" spans="1:1" ht="15.75" customHeight="1" x14ac:dyDescent="0.25">
      <c r="A757" s="3"/>
    </row>
    <row r="758" spans="1:1" ht="15.75" customHeight="1" x14ac:dyDescent="0.25">
      <c r="A758" s="3"/>
    </row>
    <row r="759" spans="1:1" ht="15.75" customHeight="1" x14ac:dyDescent="0.25">
      <c r="A759" s="3"/>
    </row>
    <row r="760" spans="1:1" ht="15.75" customHeight="1" x14ac:dyDescent="0.25">
      <c r="A760" s="3"/>
    </row>
    <row r="761" spans="1:1" ht="15.75" customHeight="1" x14ac:dyDescent="0.25">
      <c r="A761" s="3"/>
    </row>
    <row r="762" spans="1:1" ht="15.75" customHeight="1" x14ac:dyDescent="0.25">
      <c r="A762" s="3"/>
    </row>
    <row r="763" spans="1:1" ht="15.75" customHeight="1" x14ac:dyDescent="0.25">
      <c r="A763" s="3"/>
    </row>
    <row r="764" spans="1:1" ht="15.75" customHeight="1" x14ac:dyDescent="0.25">
      <c r="A764" s="3"/>
    </row>
    <row r="765" spans="1:1" ht="15.75" customHeight="1" x14ac:dyDescent="0.25">
      <c r="A765" s="3"/>
    </row>
    <row r="766" spans="1:1" ht="15.75" customHeight="1" x14ac:dyDescent="0.25">
      <c r="A766" s="3"/>
    </row>
    <row r="767" spans="1:1" ht="15.75" customHeight="1" x14ac:dyDescent="0.25">
      <c r="A767" s="3"/>
    </row>
    <row r="768" spans="1:1" ht="15.75" customHeight="1" x14ac:dyDescent="0.25">
      <c r="A768" s="3"/>
    </row>
    <row r="769" spans="1:1" ht="15.75" customHeight="1" x14ac:dyDescent="0.25">
      <c r="A769" s="3"/>
    </row>
    <row r="770" spans="1:1" ht="15.75" customHeight="1" x14ac:dyDescent="0.25">
      <c r="A770" s="3"/>
    </row>
    <row r="771" spans="1:1" ht="15.75" customHeight="1" x14ac:dyDescent="0.25">
      <c r="A771" s="3"/>
    </row>
    <row r="772" spans="1:1" ht="15.75" customHeight="1" x14ac:dyDescent="0.25">
      <c r="A772" s="3"/>
    </row>
    <row r="773" spans="1:1" ht="15.75" customHeight="1" x14ac:dyDescent="0.25">
      <c r="A773" s="3"/>
    </row>
    <row r="774" spans="1:1" ht="15.75" customHeight="1" x14ac:dyDescent="0.25">
      <c r="A774" s="3"/>
    </row>
    <row r="775" spans="1:1" ht="15.75" customHeight="1" x14ac:dyDescent="0.25">
      <c r="A775" s="3"/>
    </row>
    <row r="776" spans="1:1" ht="15.75" customHeight="1" x14ac:dyDescent="0.25">
      <c r="A776" s="3"/>
    </row>
    <row r="777" spans="1:1" ht="15.75" customHeight="1" x14ac:dyDescent="0.25">
      <c r="A777" s="3"/>
    </row>
    <row r="778" spans="1:1" ht="15.75" customHeight="1" x14ac:dyDescent="0.25">
      <c r="A778" s="3"/>
    </row>
    <row r="779" spans="1:1" ht="15.75" customHeight="1" x14ac:dyDescent="0.25">
      <c r="A779" s="3"/>
    </row>
    <row r="780" spans="1:1" ht="15.75" customHeight="1" x14ac:dyDescent="0.25">
      <c r="A780" s="3"/>
    </row>
    <row r="781" spans="1:1" ht="15.75" customHeight="1" x14ac:dyDescent="0.25">
      <c r="A781" s="3"/>
    </row>
    <row r="782" spans="1:1" ht="15.75" customHeight="1" x14ac:dyDescent="0.25">
      <c r="A782" s="3"/>
    </row>
    <row r="783" spans="1:1" ht="15.75" customHeight="1" x14ac:dyDescent="0.25">
      <c r="A783" s="3"/>
    </row>
    <row r="784" spans="1:1" ht="15.75" customHeight="1" x14ac:dyDescent="0.25">
      <c r="A784" s="3"/>
    </row>
    <row r="785" spans="1:1" ht="15.75" customHeight="1" x14ac:dyDescent="0.25">
      <c r="A785" s="3"/>
    </row>
    <row r="786" spans="1:1" ht="15.75" customHeight="1" x14ac:dyDescent="0.25">
      <c r="A786" s="3"/>
    </row>
    <row r="787" spans="1:1" ht="15.75" customHeight="1" x14ac:dyDescent="0.25">
      <c r="A787" s="3"/>
    </row>
    <row r="788" spans="1:1" ht="15.75" customHeight="1" x14ac:dyDescent="0.25">
      <c r="A788" s="3"/>
    </row>
    <row r="789" spans="1:1" ht="15.75" customHeight="1" x14ac:dyDescent="0.25">
      <c r="A789" s="3"/>
    </row>
    <row r="790" spans="1:1" ht="15.75" customHeight="1" x14ac:dyDescent="0.25">
      <c r="A790" s="3"/>
    </row>
    <row r="791" spans="1:1" ht="15.75" customHeight="1" x14ac:dyDescent="0.25">
      <c r="A791" s="3"/>
    </row>
    <row r="792" spans="1:1" ht="15.75" customHeight="1" x14ac:dyDescent="0.25">
      <c r="A792" s="3"/>
    </row>
    <row r="793" spans="1:1" ht="15.75" customHeight="1" x14ac:dyDescent="0.25">
      <c r="A793" s="3"/>
    </row>
    <row r="794" spans="1:1" ht="15.75" customHeight="1" x14ac:dyDescent="0.25">
      <c r="A794" s="3"/>
    </row>
    <row r="795" spans="1:1" ht="15.75" customHeight="1" x14ac:dyDescent="0.25">
      <c r="A795" s="3"/>
    </row>
    <row r="796" spans="1:1" ht="15.75" customHeight="1" x14ac:dyDescent="0.25">
      <c r="A796" s="3"/>
    </row>
    <row r="797" spans="1:1" ht="15.75" customHeight="1" x14ac:dyDescent="0.25">
      <c r="A797" s="3"/>
    </row>
    <row r="798" spans="1:1" ht="15.75" customHeight="1" x14ac:dyDescent="0.25">
      <c r="A798" s="3"/>
    </row>
    <row r="799" spans="1:1" ht="15.75" customHeight="1" x14ac:dyDescent="0.25">
      <c r="A799" s="3"/>
    </row>
    <row r="800" spans="1:1" ht="15.75" customHeight="1" x14ac:dyDescent="0.25">
      <c r="A800" s="3"/>
    </row>
    <row r="801" spans="1:1" ht="15.75" customHeight="1" x14ac:dyDescent="0.25">
      <c r="A801" s="3"/>
    </row>
    <row r="802" spans="1:1" ht="15.75" customHeight="1" x14ac:dyDescent="0.25">
      <c r="A802" s="3"/>
    </row>
    <row r="803" spans="1:1" ht="15.75" customHeight="1" x14ac:dyDescent="0.25">
      <c r="A803" s="3"/>
    </row>
    <row r="804" spans="1:1" ht="15.75" customHeight="1" x14ac:dyDescent="0.25">
      <c r="A804" s="3"/>
    </row>
    <row r="805" spans="1:1" ht="15.75" customHeight="1" x14ac:dyDescent="0.25">
      <c r="A805" s="3"/>
    </row>
    <row r="806" spans="1:1" ht="15.75" customHeight="1" x14ac:dyDescent="0.25">
      <c r="A806" s="3"/>
    </row>
    <row r="807" spans="1:1" ht="15.75" customHeight="1" x14ac:dyDescent="0.25">
      <c r="A807" s="3"/>
    </row>
    <row r="808" spans="1:1" ht="15.75" customHeight="1" x14ac:dyDescent="0.25">
      <c r="A808" s="3"/>
    </row>
    <row r="809" spans="1:1" ht="15.75" customHeight="1" x14ac:dyDescent="0.25">
      <c r="A809" s="3"/>
    </row>
    <row r="810" spans="1:1" ht="15.75" customHeight="1" x14ac:dyDescent="0.25">
      <c r="A810" s="3"/>
    </row>
    <row r="811" spans="1:1" ht="15.75" customHeight="1" x14ac:dyDescent="0.25">
      <c r="A811" s="3"/>
    </row>
    <row r="812" spans="1:1" ht="15.75" customHeight="1" x14ac:dyDescent="0.25">
      <c r="A812" s="3"/>
    </row>
    <row r="813" spans="1:1" ht="15.75" customHeight="1" x14ac:dyDescent="0.25">
      <c r="A813" s="3"/>
    </row>
    <row r="814" spans="1:1" ht="15.75" customHeight="1" x14ac:dyDescent="0.25">
      <c r="A814" s="3"/>
    </row>
    <row r="815" spans="1:1" ht="15.75" customHeight="1" x14ac:dyDescent="0.25">
      <c r="A815" s="3"/>
    </row>
    <row r="816" spans="1:1" ht="15.75" customHeight="1" x14ac:dyDescent="0.25">
      <c r="A816" s="3"/>
    </row>
    <row r="817" spans="1:1" ht="15.75" customHeight="1" x14ac:dyDescent="0.25">
      <c r="A817" s="3"/>
    </row>
    <row r="818" spans="1:1" ht="15.75" customHeight="1" x14ac:dyDescent="0.25">
      <c r="A818" s="3"/>
    </row>
    <row r="819" spans="1:1" ht="15.75" customHeight="1" x14ac:dyDescent="0.25">
      <c r="A819" s="3"/>
    </row>
    <row r="820" spans="1:1" ht="15.75" customHeight="1" x14ac:dyDescent="0.25">
      <c r="A820" s="3"/>
    </row>
    <row r="821" spans="1:1" ht="15.75" customHeight="1" x14ac:dyDescent="0.25">
      <c r="A821" s="3"/>
    </row>
    <row r="822" spans="1:1" ht="15.75" customHeight="1" x14ac:dyDescent="0.25">
      <c r="A822" s="3"/>
    </row>
    <row r="823" spans="1:1" ht="15.75" customHeight="1" x14ac:dyDescent="0.25">
      <c r="A823" s="3"/>
    </row>
    <row r="824" spans="1:1" ht="15.75" customHeight="1" x14ac:dyDescent="0.25">
      <c r="A824" s="3"/>
    </row>
    <row r="825" spans="1:1" ht="15.75" customHeight="1" x14ac:dyDescent="0.25">
      <c r="A825" s="3"/>
    </row>
    <row r="826" spans="1:1" ht="15.75" customHeight="1" x14ac:dyDescent="0.25">
      <c r="A826" s="3"/>
    </row>
    <row r="827" spans="1:1" ht="15.75" customHeight="1" x14ac:dyDescent="0.25">
      <c r="A827" s="3"/>
    </row>
    <row r="828" spans="1:1" ht="15.75" customHeight="1" x14ac:dyDescent="0.25">
      <c r="A828" s="3"/>
    </row>
    <row r="829" spans="1:1" ht="15.75" customHeight="1" x14ac:dyDescent="0.25">
      <c r="A829" s="3"/>
    </row>
    <row r="830" spans="1:1" ht="15.75" customHeight="1" x14ac:dyDescent="0.25">
      <c r="A830" s="3"/>
    </row>
    <row r="831" spans="1:1" ht="15.75" customHeight="1" x14ac:dyDescent="0.25">
      <c r="A831" s="3"/>
    </row>
    <row r="832" spans="1:1" ht="15.75" customHeight="1" x14ac:dyDescent="0.25">
      <c r="A832" s="3"/>
    </row>
    <row r="833" spans="1:1" ht="15.75" customHeight="1" x14ac:dyDescent="0.25">
      <c r="A833" s="3"/>
    </row>
    <row r="834" spans="1:1" ht="15.75" customHeight="1" x14ac:dyDescent="0.25">
      <c r="A834" s="3"/>
    </row>
    <row r="835" spans="1:1" ht="15.75" customHeight="1" x14ac:dyDescent="0.25">
      <c r="A835" s="3"/>
    </row>
    <row r="836" spans="1:1" ht="15.75" customHeight="1" x14ac:dyDescent="0.25">
      <c r="A836" s="3"/>
    </row>
    <row r="837" spans="1:1" ht="15.75" customHeight="1" x14ac:dyDescent="0.25">
      <c r="A837" s="3"/>
    </row>
    <row r="838" spans="1:1" ht="15.75" customHeight="1" x14ac:dyDescent="0.25">
      <c r="A838" s="3"/>
    </row>
    <row r="839" spans="1:1" ht="15.75" customHeight="1" x14ac:dyDescent="0.25">
      <c r="A839" s="3"/>
    </row>
    <row r="840" spans="1:1" ht="15.75" customHeight="1" x14ac:dyDescent="0.25">
      <c r="A840" s="3"/>
    </row>
    <row r="841" spans="1:1" ht="15.75" customHeight="1" x14ac:dyDescent="0.25">
      <c r="A841" s="3"/>
    </row>
    <row r="842" spans="1:1" ht="15.75" customHeight="1" x14ac:dyDescent="0.25">
      <c r="A842" s="3"/>
    </row>
    <row r="843" spans="1:1" ht="15.75" customHeight="1" x14ac:dyDescent="0.25">
      <c r="A843" s="3"/>
    </row>
    <row r="844" spans="1:1" ht="15.75" customHeight="1" x14ac:dyDescent="0.25">
      <c r="A844" s="3"/>
    </row>
    <row r="845" spans="1:1" ht="15.75" customHeight="1" x14ac:dyDescent="0.25">
      <c r="A845" s="3"/>
    </row>
    <row r="846" spans="1:1" ht="15.75" customHeight="1" x14ac:dyDescent="0.25">
      <c r="A846" s="3"/>
    </row>
    <row r="847" spans="1:1" ht="15.75" customHeight="1" x14ac:dyDescent="0.25">
      <c r="A847" s="3"/>
    </row>
    <row r="848" spans="1:1" ht="15.75" customHeight="1" x14ac:dyDescent="0.25">
      <c r="A848" s="3"/>
    </row>
    <row r="849" spans="1:1" ht="15.75" customHeight="1" x14ac:dyDescent="0.25">
      <c r="A849" s="3"/>
    </row>
    <row r="850" spans="1:1" ht="15.75" customHeight="1" x14ac:dyDescent="0.25">
      <c r="A850" s="3"/>
    </row>
    <row r="851" spans="1:1" ht="15.75" customHeight="1" x14ac:dyDescent="0.25">
      <c r="A851" s="3"/>
    </row>
    <row r="852" spans="1:1" ht="15.75" customHeight="1" x14ac:dyDescent="0.25">
      <c r="A852" s="3"/>
    </row>
    <row r="853" spans="1:1" ht="15.75" customHeight="1" x14ac:dyDescent="0.25">
      <c r="A853" s="3"/>
    </row>
    <row r="854" spans="1:1" ht="15.75" customHeight="1" x14ac:dyDescent="0.25">
      <c r="A854" s="3"/>
    </row>
    <row r="855" spans="1:1" ht="15.75" customHeight="1" x14ac:dyDescent="0.25">
      <c r="A855" s="3"/>
    </row>
    <row r="856" spans="1:1" ht="15.75" customHeight="1" x14ac:dyDescent="0.25">
      <c r="A856" s="3"/>
    </row>
    <row r="857" spans="1:1" ht="15.75" customHeight="1" x14ac:dyDescent="0.25">
      <c r="A857" s="3"/>
    </row>
    <row r="858" spans="1:1" ht="15.75" customHeight="1" x14ac:dyDescent="0.25">
      <c r="A858" s="3"/>
    </row>
    <row r="859" spans="1:1" ht="15.75" customHeight="1" x14ac:dyDescent="0.25">
      <c r="A859" s="3"/>
    </row>
    <row r="860" spans="1:1" ht="15.75" customHeight="1" x14ac:dyDescent="0.25">
      <c r="A860" s="3"/>
    </row>
    <row r="861" spans="1:1" ht="15.75" customHeight="1" x14ac:dyDescent="0.25">
      <c r="A861" s="3"/>
    </row>
    <row r="862" spans="1:1" ht="15.75" customHeight="1" x14ac:dyDescent="0.25">
      <c r="A862" s="3"/>
    </row>
    <row r="863" spans="1:1" ht="15.75" customHeight="1" x14ac:dyDescent="0.25">
      <c r="A863" s="3"/>
    </row>
    <row r="864" spans="1:1" ht="15.75" customHeight="1" x14ac:dyDescent="0.25">
      <c r="A864" s="3"/>
    </row>
    <row r="865" spans="1:1" ht="15.75" customHeight="1" x14ac:dyDescent="0.25">
      <c r="A865" s="3"/>
    </row>
    <row r="866" spans="1:1" ht="15.75" customHeight="1" x14ac:dyDescent="0.25">
      <c r="A866" s="3"/>
    </row>
    <row r="867" spans="1:1" ht="15.75" customHeight="1" x14ac:dyDescent="0.25">
      <c r="A867" s="3"/>
    </row>
    <row r="868" spans="1:1" ht="15.75" customHeight="1" x14ac:dyDescent="0.25">
      <c r="A868" s="3"/>
    </row>
    <row r="869" spans="1:1" ht="15.75" customHeight="1" x14ac:dyDescent="0.25">
      <c r="A869" s="3"/>
    </row>
    <row r="870" spans="1:1" ht="15.75" customHeight="1" x14ac:dyDescent="0.25">
      <c r="A870" s="3"/>
    </row>
    <row r="871" spans="1:1" ht="15.75" customHeight="1" x14ac:dyDescent="0.25">
      <c r="A871" s="3"/>
    </row>
    <row r="872" spans="1:1" ht="15.75" customHeight="1" x14ac:dyDescent="0.25">
      <c r="A872" s="3"/>
    </row>
    <row r="873" spans="1:1" ht="15.75" customHeight="1" x14ac:dyDescent="0.25">
      <c r="A873" s="3"/>
    </row>
    <row r="874" spans="1:1" ht="15.75" customHeight="1" x14ac:dyDescent="0.25">
      <c r="A874" s="3"/>
    </row>
    <row r="875" spans="1:1" ht="15.75" customHeight="1" x14ac:dyDescent="0.25">
      <c r="A875" s="3"/>
    </row>
    <row r="876" spans="1:1" ht="15.75" customHeight="1" x14ac:dyDescent="0.25">
      <c r="A876" s="3"/>
    </row>
    <row r="877" spans="1:1" ht="15.75" customHeight="1" x14ac:dyDescent="0.25">
      <c r="A877" s="3"/>
    </row>
    <row r="878" spans="1:1" ht="15.75" customHeight="1" x14ac:dyDescent="0.25">
      <c r="A878" s="3"/>
    </row>
    <row r="879" spans="1:1" ht="15.75" customHeight="1" x14ac:dyDescent="0.25">
      <c r="A879" s="3"/>
    </row>
    <row r="880" spans="1:1" ht="15.75" customHeight="1" x14ac:dyDescent="0.25">
      <c r="A880" s="3"/>
    </row>
    <row r="881" spans="1:1" ht="15.75" customHeight="1" x14ac:dyDescent="0.25">
      <c r="A881" s="3"/>
    </row>
    <row r="882" spans="1:1" ht="15.75" customHeight="1" x14ac:dyDescent="0.25">
      <c r="A882" s="3"/>
    </row>
    <row r="883" spans="1:1" ht="15.75" customHeight="1" x14ac:dyDescent="0.25">
      <c r="A883" s="3"/>
    </row>
    <row r="884" spans="1:1" ht="15.75" customHeight="1" x14ac:dyDescent="0.25">
      <c r="A884" s="3"/>
    </row>
    <row r="885" spans="1:1" ht="15.75" customHeight="1" x14ac:dyDescent="0.25">
      <c r="A885" s="3"/>
    </row>
    <row r="886" spans="1:1" ht="15.75" customHeight="1" x14ac:dyDescent="0.25">
      <c r="A886" s="3"/>
    </row>
    <row r="887" spans="1:1" ht="15.75" customHeight="1" x14ac:dyDescent="0.25">
      <c r="A887" s="3"/>
    </row>
    <row r="888" spans="1:1" ht="15.75" customHeight="1" x14ac:dyDescent="0.25">
      <c r="A888" s="3"/>
    </row>
    <row r="889" spans="1:1" ht="15.75" customHeight="1" x14ac:dyDescent="0.25">
      <c r="A889" s="3"/>
    </row>
    <row r="890" spans="1:1" ht="15.75" customHeight="1" x14ac:dyDescent="0.25">
      <c r="A890" s="3"/>
    </row>
    <row r="891" spans="1:1" ht="15.75" customHeight="1" x14ac:dyDescent="0.25">
      <c r="A891" s="3"/>
    </row>
    <row r="892" spans="1:1" ht="15.75" customHeight="1" x14ac:dyDescent="0.25">
      <c r="A892" s="3"/>
    </row>
    <row r="893" spans="1:1" ht="15.75" customHeight="1" x14ac:dyDescent="0.25">
      <c r="A893" s="3"/>
    </row>
    <row r="894" spans="1:1" ht="15.75" customHeight="1" x14ac:dyDescent="0.25">
      <c r="A894" s="3"/>
    </row>
    <row r="895" spans="1:1" ht="15.75" customHeight="1" x14ac:dyDescent="0.25">
      <c r="A895" s="3"/>
    </row>
    <row r="896" spans="1:1" ht="15.75" customHeight="1" x14ac:dyDescent="0.25">
      <c r="A896" s="3"/>
    </row>
    <row r="897" spans="1:1" ht="15.75" customHeight="1" x14ac:dyDescent="0.25">
      <c r="A897" s="3"/>
    </row>
    <row r="898" spans="1:1" ht="15.75" customHeight="1" x14ac:dyDescent="0.25">
      <c r="A898" s="3"/>
    </row>
    <row r="899" spans="1:1" ht="15.75" customHeight="1" x14ac:dyDescent="0.25">
      <c r="A899" s="3"/>
    </row>
    <row r="900" spans="1:1" ht="15.75" customHeight="1" x14ac:dyDescent="0.25">
      <c r="A900" s="3"/>
    </row>
    <row r="901" spans="1:1" ht="15.75" customHeight="1" x14ac:dyDescent="0.25">
      <c r="A901" s="3"/>
    </row>
    <row r="902" spans="1:1" ht="15.75" customHeight="1" x14ac:dyDescent="0.25">
      <c r="A902" s="3"/>
    </row>
    <row r="903" spans="1:1" ht="15.75" customHeight="1" x14ac:dyDescent="0.25">
      <c r="A903" s="3"/>
    </row>
    <row r="904" spans="1:1" ht="15.75" customHeight="1" x14ac:dyDescent="0.25">
      <c r="A904" s="3"/>
    </row>
    <row r="905" spans="1:1" ht="15.75" customHeight="1" x14ac:dyDescent="0.25">
      <c r="A905" s="3"/>
    </row>
    <row r="906" spans="1:1" ht="15.75" customHeight="1" x14ac:dyDescent="0.25">
      <c r="A906" s="3"/>
    </row>
    <row r="907" spans="1:1" ht="15.75" customHeight="1" x14ac:dyDescent="0.25">
      <c r="A907" s="3"/>
    </row>
    <row r="908" spans="1:1" ht="15.75" customHeight="1" x14ac:dyDescent="0.25">
      <c r="A908" s="3"/>
    </row>
    <row r="909" spans="1:1" ht="15.75" customHeight="1" x14ac:dyDescent="0.25">
      <c r="A909" s="3"/>
    </row>
    <row r="910" spans="1:1" ht="15.75" customHeight="1" x14ac:dyDescent="0.25">
      <c r="A910" s="3"/>
    </row>
    <row r="911" spans="1:1" ht="15.75" customHeight="1" x14ac:dyDescent="0.25">
      <c r="A911" s="3"/>
    </row>
    <row r="912" spans="1:1" ht="15.75" customHeight="1" x14ac:dyDescent="0.25">
      <c r="A912" s="3"/>
    </row>
    <row r="913" spans="1:1" ht="15.75" customHeight="1" x14ac:dyDescent="0.25">
      <c r="A913" s="3"/>
    </row>
    <row r="914" spans="1:1" ht="15.75" customHeight="1" x14ac:dyDescent="0.25">
      <c r="A914" s="3"/>
    </row>
    <row r="915" spans="1:1" ht="15.75" customHeight="1" x14ac:dyDescent="0.25">
      <c r="A915" s="3"/>
    </row>
    <row r="916" spans="1:1" ht="15.75" customHeight="1" x14ac:dyDescent="0.25">
      <c r="A916" s="3"/>
    </row>
    <row r="917" spans="1:1" ht="15.75" customHeight="1" x14ac:dyDescent="0.25">
      <c r="A917" s="3"/>
    </row>
    <row r="918" spans="1:1" ht="15.75" customHeight="1" x14ac:dyDescent="0.25">
      <c r="A918" s="3"/>
    </row>
    <row r="919" spans="1:1" ht="15.75" customHeight="1" x14ac:dyDescent="0.25">
      <c r="A919" s="3"/>
    </row>
    <row r="920" spans="1:1" ht="15.75" customHeight="1" x14ac:dyDescent="0.25">
      <c r="A920" s="3"/>
    </row>
    <row r="921" spans="1:1" ht="15.75" customHeight="1" x14ac:dyDescent="0.25">
      <c r="A921" s="3"/>
    </row>
    <row r="922" spans="1:1" ht="15.75" customHeight="1" x14ac:dyDescent="0.25">
      <c r="A922" s="3"/>
    </row>
    <row r="923" spans="1:1" ht="15.75" customHeight="1" x14ac:dyDescent="0.25">
      <c r="A923" s="3"/>
    </row>
    <row r="924" spans="1:1" ht="15.75" customHeight="1" x14ac:dyDescent="0.25">
      <c r="A924" s="3"/>
    </row>
    <row r="925" spans="1:1" ht="15.75" customHeight="1" x14ac:dyDescent="0.25">
      <c r="A925" s="3"/>
    </row>
    <row r="926" spans="1:1" ht="15.75" customHeight="1" x14ac:dyDescent="0.25">
      <c r="A926" s="3"/>
    </row>
    <row r="927" spans="1:1" ht="15.75" customHeight="1" x14ac:dyDescent="0.25">
      <c r="A927" s="3"/>
    </row>
    <row r="928" spans="1:1" ht="15.75" customHeight="1" x14ac:dyDescent="0.25">
      <c r="A928" s="3"/>
    </row>
    <row r="929" spans="1:1" ht="15.75" customHeight="1" x14ac:dyDescent="0.25">
      <c r="A929" s="3"/>
    </row>
    <row r="930" spans="1:1" ht="15.75" customHeight="1" x14ac:dyDescent="0.25">
      <c r="A930" s="3"/>
    </row>
    <row r="931" spans="1:1" ht="15.75" customHeight="1" x14ac:dyDescent="0.25">
      <c r="A931" s="3"/>
    </row>
    <row r="932" spans="1:1" ht="15.75" customHeight="1" x14ac:dyDescent="0.25">
      <c r="A932" s="3"/>
    </row>
    <row r="933" spans="1:1" ht="15.75" customHeight="1" x14ac:dyDescent="0.25">
      <c r="A933" s="3"/>
    </row>
    <row r="934" spans="1:1" ht="15.75" customHeight="1" x14ac:dyDescent="0.25">
      <c r="A934" s="3"/>
    </row>
    <row r="935" spans="1:1" ht="15.75" customHeight="1" x14ac:dyDescent="0.25">
      <c r="A935" s="3"/>
    </row>
    <row r="936" spans="1:1" ht="15.75" customHeight="1" x14ac:dyDescent="0.25">
      <c r="A936" s="3"/>
    </row>
    <row r="937" spans="1:1" ht="15.75" customHeight="1" x14ac:dyDescent="0.25">
      <c r="A937" s="3"/>
    </row>
    <row r="938" spans="1:1" ht="15.75" customHeight="1" x14ac:dyDescent="0.25">
      <c r="A938" s="3"/>
    </row>
    <row r="939" spans="1:1" ht="15.75" customHeight="1" x14ac:dyDescent="0.25">
      <c r="A939" s="3"/>
    </row>
    <row r="940" spans="1:1" ht="15.75" customHeight="1" x14ac:dyDescent="0.25">
      <c r="A940" s="3"/>
    </row>
    <row r="941" spans="1:1" ht="15.75" customHeight="1" x14ac:dyDescent="0.25">
      <c r="A941" s="3"/>
    </row>
    <row r="942" spans="1:1" ht="15.75" customHeight="1" x14ac:dyDescent="0.25">
      <c r="A942" s="3"/>
    </row>
    <row r="943" spans="1:1" ht="15.75" customHeight="1" x14ac:dyDescent="0.25">
      <c r="A943" s="3"/>
    </row>
    <row r="944" spans="1:1" ht="15.75" customHeight="1" x14ac:dyDescent="0.25">
      <c r="A944" s="3"/>
    </row>
    <row r="945" spans="1:1" ht="15.75" customHeight="1" x14ac:dyDescent="0.25">
      <c r="A945" s="3"/>
    </row>
    <row r="946" spans="1:1" ht="15.75" customHeight="1" x14ac:dyDescent="0.25">
      <c r="A946" s="3"/>
    </row>
    <row r="947" spans="1:1" ht="15.75" customHeight="1" x14ac:dyDescent="0.25">
      <c r="A947" s="3"/>
    </row>
    <row r="948" spans="1:1" ht="15.75" customHeight="1" x14ac:dyDescent="0.25">
      <c r="A948" s="3"/>
    </row>
    <row r="949" spans="1:1" ht="15.75" customHeight="1" x14ac:dyDescent="0.25">
      <c r="A949" s="3"/>
    </row>
    <row r="950" spans="1:1" ht="15.75" customHeight="1" x14ac:dyDescent="0.25">
      <c r="A950" s="3"/>
    </row>
    <row r="951" spans="1:1" ht="15.75" customHeight="1" x14ac:dyDescent="0.25">
      <c r="A951" s="3"/>
    </row>
    <row r="952" spans="1:1" ht="15.75" customHeight="1" x14ac:dyDescent="0.25">
      <c r="A952" s="3"/>
    </row>
    <row r="953" spans="1:1" ht="15.75" customHeight="1" x14ac:dyDescent="0.25">
      <c r="A953" s="3"/>
    </row>
    <row r="954" spans="1:1" ht="15.75" customHeight="1" x14ac:dyDescent="0.25">
      <c r="A954" s="3"/>
    </row>
    <row r="955" spans="1:1" ht="15.75" customHeight="1" x14ac:dyDescent="0.25">
      <c r="A955" s="3"/>
    </row>
    <row r="956" spans="1:1" ht="15.75" customHeight="1" x14ac:dyDescent="0.25">
      <c r="A956" s="3"/>
    </row>
    <row r="957" spans="1:1" ht="15.75" customHeight="1" x14ac:dyDescent="0.25">
      <c r="A957" s="3"/>
    </row>
    <row r="958" spans="1:1" ht="15.75" customHeight="1" x14ac:dyDescent="0.25">
      <c r="A958" s="3"/>
    </row>
    <row r="959" spans="1:1" ht="15.75" customHeight="1" x14ac:dyDescent="0.25">
      <c r="A959" s="3"/>
    </row>
    <row r="960" spans="1:1" ht="15.75" customHeight="1" x14ac:dyDescent="0.25">
      <c r="A960" s="3"/>
    </row>
    <row r="961" spans="1:1" ht="15.75" customHeight="1" x14ac:dyDescent="0.25">
      <c r="A961" s="3"/>
    </row>
    <row r="962" spans="1:1" ht="15.75" customHeight="1" x14ac:dyDescent="0.25">
      <c r="A962" s="3"/>
    </row>
    <row r="963" spans="1:1" ht="15.75" customHeight="1" x14ac:dyDescent="0.25">
      <c r="A963" s="3"/>
    </row>
    <row r="964" spans="1:1" ht="15.75" customHeight="1" x14ac:dyDescent="0.25">
      <c r="A964" s="3"/>
    </row>
    <row r="965" spans="1:1" ht="15.75" customHeight="1" x14ac:dyDescent="0.25">
      <c r="A965" s="3"/>
    </row>
    <row r="966" spans="1:1" ht="15.75" customHeight="1" x14ac:dyDescent="0.25">
      <c r="A966" s="3"/>
    </row>
    <row r="967" spans="1:1" ht="15.75" customHeight="1" x14ac:dyDescent="0.25">
      <c r="A967" s="3"/>
    </row>
    <row r="968" spans="1:1" ht="15.75" customHeight="1" x14ac:dyDescent="0.25">
      <c r="A968" s="3"/>
    </row>
    <row r="969" spans="1:1" ht="15.75" customHeight="1" x14ac:dyDescent="0.25">
      <c r="A969" s="3"/>
    </row>
    <row r="970" spans="1:1" ht="15.75" customHeight="1" x14ac:dyDescent="0.25">
      <c r="A970" s="3"/>
    </row>
    <row r="971" spans="1:1" ht="15.75" customHeight="1" x14ac:dyDescent="0.25">
      <c r="A971" s="3"/>
    </row>
    <row r="972" spans="1:1" ht="15.75" customHeight="1" x14ac:dyDescent="0.25">
      <c r="A972" s="3"/>
    </row>
    <row r="973" spans="1:1" ht="15.75" customHeight="1" x14ac:dyDescent="0.25">
      <c r="A973" s="3"/>
    </row>
    <row r="974" spans="1:1" ht="15.75" customHeight="1" x14ac:dyDescent="0.25">
      <c r="A974" s="3"/>
    </row>
    <row r="975" spans="1:1" ht="15.75" customHeight="1" x14ac:dyDescent="0.25">
      <c r="A975" s="3"/>
    </row>
    <row r="976" spans="1:1" ht="15.75" customHeight="1" x14ac:dyDescent="0.25">
      <c r="A976" s="3"/>
    </row>
    <row r="977" spans="1:1" ht="15.75" customHeight="1" x14ac:dyDescent="0.25">
      <c r="A977" s="3"/>
    </row>
    <row r="978" spans="1:1" ht="15.75" customHeight="1" x14ac:dyDescent="0.25">
      <c r="A978" s="3"/>
    </row>
    <row r="979" spans="1:1" ht="15.75" customHeight="1" x14ac:dyDescent="0.25">
      <c r="A979" s="3"/>
    </row>
    <row r="980" spans="1:1" ht="15.75" customHeight="1" x14ac:dyDescent="0.25">
      <c r="A980" s="3"/>
    </row>
    <row r="981" spans="1:1" ht="15.75" customHeight="1" x14ac:dyDescent="0.25">
      <c r="A981" s="3"/>
    </row>
    <row r="982" spans="1:1" ht="15.75" customHeight="1" x14ac:dyDescent="0.25">
      <c r="A982" s="3"/>
    </row>
    <row r="983" spans="1:1" ht="15.75" customHeight="1" x14ac:dyDescent="0.25">
      <c r="A983" s="3"/>
    </row>
    <row r="984" spans="1:1" ht="15.75" customHeight="1" x14ac:dyDescent="0.25">
      <c r="A984" s="3"/>
    </row>
    <row r="985" spans="1:1" ht="15.75" customHeight="1" x14ac:dyDescent="0.25">
      <c r="A985" s="3"/>
    </row>
    <row r="986" spans="1:1" ht="15.75" customHeight="1" x14ac:dyDescent="0.25">
      <c r="A986" s="3"/>
    </row>
    <row r="987" spans="1:1" ht="15.75" customHeight="1" x14ac:dyDescent="0.25">
      <c r="A987" s="3"/>
    </row>
    <row r="988" spans="1:1" ht="15.75" customHeight="1" x14ac:dyDescent="0.25">
      <c r="A988" s="3"/>
    </row>
    <row r="989" spans="1:1" ht="15.75" customHeight="1" x14ac:dyDescent="0.25">
      <c r="A989" s="3"/>
    </row>
    <row r="990" spans="1:1" ht="15.75" customHeight="1" x14ac:dyDescent="0.25">
      <c r="A990" s="3"/>
    </row>
    <row r="991" spans="1:1" ht="15.75" customHeight="1" x14ac:dyDescent="0.25">
      <c r="A991" s="3"/>
    </row>
    <row r="992" spans="1:1" ht="15.75" customHeight="1" x14ac:dyDescent="0.25">
      <c r="A992" s="3"/>
    </row>
    <row r="993" spans="1:1" ht="15.75" customHeight="1" x14ac:dyDescent="0.25">
      <c r="A993" s="3"/>
    </row>
    <row r="994" spans="1:1" ht="15.75" customHeight="1" x14ac:dyDescent="0.25">
      <c r="A994" s="3"/>
    </row>
    <row r="995" spans="1:1" ht="15.75" customHeight="1" x14ac:dyDescent="0.25">
      <c r="A995" s="3"/>
    </row>
    <row r="996" spans="1:1" ht="15.75" customHeight="1" x14ac:dyDescent="0.25">
      <c r="A996" s="3"/>
    </row>
    <row r="997" spans="1:1" ht="15.75" customHeight="1" x14ac:dyDescent="0.25">
      <c r="A997" s="3"/>
    </row>
    <row r="998" spans="1:1" ht="15.75" customHeight="1" x14ac:dyDescent="0.25">
      <c r="A998" s="3"/>
    </row>
    <row r="999" spans="1:1" ht="15.75" customHeight="1" x14ac:dyDescent="0.25">
      <c r="A999" s="3"/>
    </row>
    <row r="1000" spans="1:1" ht="15.75" customHeight="1" x14ac:dyDescent="0.25">
      <c r="A1000" s="3"/>
    </row>
  </sheetData>
  <mergeCells count="30">
    <mergeCell ref="B36:C36"/>
    <mergeCell ref="B37:C37"/>
    <mergeCell ref="B22:C22"/>
    <mergeCell ref="B23:C23"/>
    <mergeCell ref="B24:C24"/>
    <mergeCell ref="B25:C25"/>
    <mergeCell ref="B26:C26"/>
    <mergeCell ref="B27:C27"/>
    <mergeCell ref="B28:C28"/>
    <mergeCell ref="B30:C30"/>
    <mergeCell ref="B31:C31"/>
    <mergeCell ref="B33:D33"/>
    <mergeCell ref="B34:C34"/>
    <mergeCell ref="B35:C35"/>
    <mergeCell ref="G2:N29"/>
    <mergeCell ref="B1:D1"/>
    <mergeCell ref="B2:C2"/>
    <mergeCell ref="B3:C3"/>
    <mergeCell ref="B4:C4"/>
    <mergeCell ref="B5:C5"/>
    <mergeCell ref="B6:C6"/>
    <mergeCell ref="B7:C7"/>
    <mergeCell ref="B8:C8"/>
    <mergeCell ref="B10:D10"/>
    <mergeCell ref="B17:D17"/>
    <mergeCell ref="B18:C18"/>
    <mergeCell ref="B19:C19"/>
    <mergeCell ref="B20:C20"/>
    <mergeCell ref="B21:C21"/>
    <mergeCell ref="B29:C29"/>
  </mergeCells>
  <dataValidations disablePrompts="1" count="1">
    <dataValidation type="date" allowBlank="1" showErrorMessage="1" sqref="D23 D28 D31" xr:uid="{00000000-0002-0000-0200-000000000000}">
      <formula1>1</formula1>
      <formula2>80354</formula2>
    </dataValidation>
  </dataValidations>
  <printOptions horizontalCentered="1"/>
  <pageMargins left="0.7" right="0.7" top="0.75" bottom="0.75" header="0" footer="0"/>
  <pageSetup orientation="portrait" r:id="rId1"/>
  <headerFooter>
    <oddHeader>&amp;CInformation</oddHeader>
    <oddFooter>&amp;L 1AF0003 &amp;A&amp;CFF0000Printed Copy Uncontrolled. 
&amp;RRev &amp;D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Z1000"/>
  <sheetViews>
    <sheetView showGridLines="0" zoomScaleNormal="100" workbookViewId="0">
      <selection activeCell="B8" sqref="B8"/>
    </sheetView>
  </sheetViews>
  <sheetFormatPr defaultColWidth="12.625" defaultRowHeight="15" customHeight="1" x14ac:dyDescent="0.2"/>
  <cols>
    <col min="1" max="1" width="8.25" customWidth="1"/>
    <col min="2" max="7" width="8" customWidth="1"/>
    <col min="8" max="8" width="11.375" customWidth="1"/>
    <col min="9" max="10" width="8" customWidth="1"/>
    <col min="11" max="11" width="7.5" customWidth="1"/>
    <col min="12" max="26" width="8" customWidth="1"/>
  </cols>
  <sheetData>
    <row r="1" spans="1:26" ht="18" customHeight="1" x14ac:dyDescent="0.25">
      <c r="A1" s="1125" t="s">
        <v>528</v>
      </c>
      <c r="B1" s="665"/>
      <c r="C1" s="1023" t="str">
        <f>IF(ISBLANK(Information!D2),"",Information!D2)</f>
        <v/>
      </c>
      <c r="D1" s="664"/>
      <c r="E1" s="664"/>
      <c r="F1" s="664"/>
      <c r="G1" s="667"/>
      <c r="H1" s="637" t="s">
        <v>464</v>
      </c>
      <c r="I1" s="1023" t="str">
        <f>IF(ISBLANK(Information!D19),"",Information!D19)</f>
        <v/>
      </c>
      <c r="J1" s="664"/>
      <c r="K1" s="664"/>
      <c r="L1" s="667"/>
      <c r="M1" s="3"/>
      <c r="N1" s="3"/>
      <c r="O1" s="3"/>
      <c r="P1" s="3"/>
      <c r="Q1" s="3"/>
      <c r="R1" s="3"/>
      <c r="S1" s="3"/>
      <c r="T1" s="3"/>
      <c r="U1" s="3"/>
      <c r="V1" s="3"/>
      <c r="W1" s="3"/>
      <c r="X1" s="3"/>
      <c r="Y1" s="3"/>
      <c r="Z1" s="3"/>
    </row>
    <row r="2" spans="1:26" ht="18" customHeight="1" x14ac:dyDescent="0.25">
      <c r="A2" s="1126" t="s">
        <v>530</v>
      </c>
      <c r="B2" s="686"/>
      <c r="C2" s="966" t="str">
        <f>IF(ISBLANK(Information!D3),"",Information!D3)</f>
        <v/>
      </c>
      <c r="D2" s="682"/>
      <c r="E2" s="682"/>
      <c r="F2" s="682"/>
      <c r="G2" s="683"/>
      <c r="H2" s="638" t="s">
        <v>466</v>
      </c>
      <c r="I2" s="966" t="str">
        <f>IF(ISBLANK(Information!D18),"",Information!D18)</f>
        <v/>
      </c>
      <c r="J2" s="682"/>
      <c r="K2" s="682"/>
      <c r="L2" s="683"/>
      <c r="M2" s="3"/>
      <c r="N2" s="3"/>
      <c r="O2" s="3"/>
      <c r="P2" s="3"/>
      <c r="Q2" s="3"/>
      <c r="R2" s="3"/>
      <c r="S2" s="3"/>
      <c r="T2" s="3"/>
      <c r="U2" s="3"/>
      <c r="V2" s="3"/>
      <c r="W2" s="3"/>
      <c r="X2" s="3"/>
      <c r="Y2" s="3"/>
      <c r="Z2" s="3"/>
    </row>
    <row r="3" spans="1:26" x14ac:dyDescent="0.25">
      <c r="A3" s="639"/>
      <c r="B3" s="122"/>
      <c r="C3" s="250"/>
      <c r="D3" s="250"/>
      <c r="E3" s="250"/>
      <c r="F3" s="250"/>
      <c r="G3" s="250"/>
      <c r="H3" s="251"/>
      <c r="I3" s="335"/>
      <c r="J3" s="335"/>
      <c r="K3" s="335"/>
      <c r="L3" s="640"/>
      <c r="M3" s="3"/>
      <c r="N3" s="3"/>
      <c r="O3" s="3"/>
      <c r="P3" s="3"/>
      <c r="Q3" s="3"/>
      <c r="R3" s="3"/>
      <c r="S3" s="3"/>
      <c r="T3" s="3"/>
      <c r="U3" s="3"/>
      <c r="V3" s="3"/>
      <c r="W3" s="3"/>
      <c r="X3" s="3"/>
      <c r="Y3" s="3"/>
      <c r="Z3" s="3"/>
    </row>
    <row r="4" spans="1:26" x14ac:dyDescent="0.25">
      <c r="A4" s="1176"/>
      <c r="B4" s="692"/>
      <c r="C4" s="728"/>
      <c r="D4" s="1177"/>
      <c r="E4" s="692"/>
      <c r="F4" s="692"/>
      <c r="G4" s="740"/>
      <c r="H4" s="1178" t="s">
        <v>735</v>
      </c>
      <c r="I4" s="664"/>
      <c r="J4" s="665"/>
      <c r="K4" s="1026" t="str">
        <f>IF(ISBLANK(Information!D20),"",Information!D20)</f>
        <v/>
      </c>
      <c r="L4" s="667"/>
      <c r="M4" s="3"/>
      <c r="N4" s="3"/>
      <c r="O4" s="3"/>
      <c r="P4" s="3"/>
      <c r="Q4" s="3"/>
      <c r="R4" s="3"/>
      <c r="S4" s="3"/>
      <c r="T4" s="3"/>
      <c r="U4" s="3"/>
      <c r="V4" s="3"/>
      <c r="W4" s="3"/>
      <c r="X4" s="3"/>
      <c r="Y4" s="3"/>
      <c r="Z4" s="3"/>
    </row>
    <row r="5" spans="1:26" x14ac:dyDescent="0.25">
      <c r="A5" s="374"/>
      <c r="B5" s="1179"/>
      <c r="C5" s="703"/>
      <c r="D5" s="703"/>
      <c r="E5" s="703"/>
      <c r="F5" s="703"/>
      <c r="G5" s="948"/>
      <c r="H5" s="1180" t="s">
        <v>563</v>
      </c>
      <c r="I5" s="682"/>
      <c r="J5" s="686"/>
      <c r="K5" s="1181"/>
      <c r="L5" s="683"/>
      <c r="M5" s="3"/>
      <c r="N5" s="3"/>
      <c r="O5" s="3"/>
      <c r="P5" s="3"/>
      <c r="Q5" s="3"/>
      <c r="R5" s="3"/>
      <c r="S5" s="3"/>
      <c r="T5" s="3"/>
      <c r="U5" s="3"/>
      <c r="V5" s="3"/>
      <c r="W5" s="3"/>
      <c r="X5" s="3"/>
      <c r="Y5" s="3"/>
      <c r="Z5" s="3"/>
    </row>
    <row r="6" spans="1:26" ht="17.25" customHeight="1" x14ac:dyDescent="0.25">
      <c r="A6" s="641" t="s">
        <v>736</v>
      </c>
      <c r="B6" s="259"/>
      <c r="C6" s="252"/>
      <c r="D6" s="252"/>
      <c r="E6" s="252"/>
      <c r="F6" s="252"/>
      <c r="G6" s="252"/>
      <c r="H6" s="290"/>
      <c r="I6" s="290"/>
      <c r="J6" s="290"/>
      <c r="K6" s="252"/>
      <c r="L6" s="642"/>
      <c r="M6" s="3"/>
      <c r="N6" s="3"/>
      <c r="O6" s="3"/>
      <c r="P6" s="3"/>
      <c r="Q6" s="3"/>
      <c r="R6" s="3"/>
      <c r="S6" s="3"/>
      <c r="T6" s="3"/>
      <c r="U6" s="3"/>
      <c r="V6" s="3"/>
      <c r="W6" s="3"/>
      <c r="X6" s="3"/>
      <c r="Y6" s="3"/>
      <c r="Z6" s="3"/>
    </row>
    <row r="7" spans="1:26" x14ac:dyDescent="0.25">
      <c r="A7" s="641"/>
      <c r="B7" s="643" t="s">
        <v>737</v>
      </c>
      <c r="C7" s="252"/>
      <c r="D7" s="252"/>
      <c r="E7" s="252"/>
      <c r="F7" s="252"/>
      <c r="G7" s="252"/>
      <c r="H7" s="290"/>
      <c r="I7" s="290"/>
      <c r="J7" s="290"/>
      <c r="K7" s="252"/>
      <c r="L7" s="642"/>
      <c r="M7" s="3"/>
      <c r="N7" s="3"/>
      <c r="O7" s="3"/>
      <c r="P7" s="3"/>
      <c r="Q7" s="3"/>
      <c r="R7" s="3"/>
      <c r="S7" s="3"/>
      <c r="T7" s="3"/>
      <c r="U7" s="3"/>
      <c r="V7" s="3"/>
      <c r="W7" s="3"/>
      <c r="X7" s="3"/>
      <c r="Y7" s="3"/>
      <c r="Z7" s="3"/>
    </row>
    <row r="8" spans="1:26" ht="15.75" customHeight="1" x14ac:dyDescent="0.25">
      <c r="A8" s="641"/>
      <c r="B8" s="643" t="s">
        <v>766</v>
      </c>
      <c r="C8" s="252"/>
      <c r="D8" s="252"/>
      <c r="E8" s="252"/>
      <c r="F8" s="252"/>
      <c r="G8" s="252"/>
      <c r="H8" s="290"/>
      <c r="I8" s="290"/>
      <c r="J8" s="290"/>
      <c r="K8" s="252"/>
      <c r="L8" s="642"/>
      <c r="M8" s="3"/>
      <c r="N8" s="3"/>
      <c r="O8" s="3"/>
      <c r="P8" s="3"/>
      <c r="Q8" s="3"/>
      <c r="R8" s="3"/>
      <c r="S8" s="3"/>
      <c r="T8" s="3"/>
      <c r="U8" s="3"/>
      <c r="V8" s="3"/>
      <c r="W8" s="3"/>
      <c r="X8" s="3"/>
      <c r="Y8" s="3"/>
      <c r="Z8" s="3"/>
    </row>
    <row r="9" spans="1:26" x14ac:dyDescent="0.25">
      <c r="A9" s="1182" t="s">
        <v>738</v>
      </c>
      <c r="B9" s="672"/>
      <c r="C9" s="672"/>
      <c r="D9" s="672"/>
      <c r="E9" s="672"/>
      <c r="F9" s="672"/>
      <c r="G9" s="672"/>
      <c r="H9" s="672"/>
      <c r="I9" s="672"/>
      <c r="J9" s="672"/>
      <c r="K9" s="672"/>
      <c r="L9" s="673"/>
      <c r="M9" s="3"/>
      <c r="N9" s="3"/>
      <c r="O9" s="3"/>
      <c r="P9" s="3"/>
      <c r="Q9" s="3"/>
      <c r="R9" s="3"/>
      <c r="S9" s="3"/>
      <c r="T9" s="3"/>
      <c r="U9" s="3"/>
      <c r="V9" s="3"/>
      <c r="W9" s="3"/>
      <c r="X9" s="3"/>
      <c r="Y9" s="3"/>
      <c r="Z9" s="3"/>
    </row>
    <row r="10" spans="1:26" ht="12.75" customHeight="1" x14ac:dyDescent="0.25">
      <c r="A10" s="1183"/>
      <c r="B10" s="675"/>
      <c r="C10" s="675"/>
      <c r="D10" s="675"/>
      <c r="E10" s="675"/>
      <c r="F10" s="675"/>
      <c r="G10" s="675"/>
      <c r="H10" s="675"/>
      <c r="I10" s="675"/>
      <c r="J10" s="675"/>
      <c r="K10" s="675"/>
      <c r="L10" s="1184"/>
      <c r="M10" s="3"/>
      <c r="N10" s="3"/>
      <c r="O10" s="3"/>
      <c r="P10" s="3"/>
      <c r="Q10" s="3"/>
      <c r="R10" s="3"/>
      <c r="S10" s="3"/>
      <c r="T10" s="3"/>
      <c r="U10" s="3"/>
      <c r="V10" s="3"/>
      <c r="W10" s="3"/>
      <c r="X10" s="3"/>
      <c r="Y10" s="3"/>
      <c r="Z10" s="3"/>
    </row>
    <row r="11" spans="1:26" x14ac:dyDescent="0.25">
      <c r="A11" s="1185"/>
      <c r="B11" s="653"/>
      <c r="C11" s="653"/>
      <c r="D11" s="653"/>
      <c r="E11" s="653"/>
      <c r="F11" s="653"/>
      <c r="G11" s="653"/>
      <c r="H11" s="653"/>
      <c r="I11" s="653"/>
      <c r="J11" s="653"/>
      <c r="K11" s="653"/>
      <c r="L11" s="1186"/>
      <c r="M11" s="3"/>
      <c r="N11" s="3"/>
      <c r="O11" s="3"/>
      <c r="P11" s="3"/>
      <c r="Q11" s="3"/>
      <c r="R11" s="3"/>
      <c r="S11" s="3"/>
      <c r="T11" s="3"/>
      <c r="U11" s="3"/>
      <c r="V11" s="3"/>
      <c r="W11" s="3"/>
      <c r="X11" s="3"/>
      <c r="Y11" s="3"/>
      <c r="Z11" s="3"/>
    </row>
    <row r="12" spans="1:26" x14ac:dyDescent="0.25">
      <c r="A12" s="1185"/>
      <c r="B12" s="653"/>
      <c r="C12" s="653"/>
      <c r="D12" s="653"/>
      <c r="E12" s="653"/>
      <c r="F12" s="653"/>
      <c r="G12" s="653"/>
      <c r="H12" s="653"/>
      <c r="I12" s="653"/>
      <c r="J12" s="653"/>
      <c r="K12" s="653"/>
      <c r="L12" s="1186"/>
      <c r="M12" s="3"/>
      <c r="N12" s="3"/>
      <c r="O12" s="3"/>
      <c r="P12" s="3"/>
      <c r="Q12" s="3"/>
      <c r="R12" s="3"/>
      <c r="S12" s="3"/>
      <c r="T12" s="3"/>
      <c r="U12" s="3"/>
      <c r="V12" s="3"/>
      <c r="W12" s="3"/>
      <c r="X12" s="3"/>
      <c r="Y12" s="3"/>
      <c r="Z12" s="3"/>
    </row>
    <row r="13" spans="1:26" x14ac:dyDescent="0.25">
      <c r="A13" s="1185"/>
      <c r="B13" s="653"/>
      <c r="C13" s="653"/>
      <c r="D13" s="653"/>
      <c r="E13" s="653"/>
      <c r="F13" s="653"/>
      <c r="G13" s="653"/>
      <c r="H13" s="653"/>
      <c r="I13" s="653"/>
      <c r="J13" s="653"/>
      <c r="K13" s="653"/>
      <c r="L13" s="1186"/>
      <c r="M13" s="3"/>
      <c r="N13" s="3"/>
      <c r="O13" s="3"/>
      <c r="P13" s="3"/>
      <c r="Q13" s="3"/>
      <c r="R13" s="3"/>
      <c r="S13" s="3"/>
      <c r="T13" s="3"/>
      <c r="U13" s="3"/>
      <c r="V13" s="3"/>
      <c r="W13" s="3"/>
      <c r="X13" s="3"/>
      <c r="Y13" s="3"/>
      <c r="Z13" s="3"/>
    </row>
    <row r="14" spans="1:26" x14ac:dyDescent="0.25">
      <c r="A14" s="1185"/>
      <c r="B14" s="653"/>
      <c r="C14" s="653"/>
      <c r="D14" s="653"/>
      <c r="E14" s="653"/>
      <c r="F14" s="653"/>
      <c r="G14" s="653"/>
      <c r="H14" s="653"/>
      <c r="I14" s="653"/>
      <c r="J14" s="653"/>
      <c r="K14" s="653"/>
      <c r="L14" s="1186"/>
      <c r="M14" s="3"/>
      <c r="N14" s="3"/>
      <c r="O14" s="3"/>
      <c r="P14" s="3"/>
      <c r="Q14" s="3"/>
      <c r="R14" s="3"/>
      <c r="S14" s="3"/>
      <c r="T14" s="3"/>
      <c r="U14" s="3"/>
      <c r="V14" s="3"/>
      <c r="W14" s="3"/>
      <c r="X14" s="3"/>
      <c r="Y14" s="3"/>
      <c r="Z14" s="3"/>
    </row>
    <row r="15" spans="1:26" x14ac:dyDescent="0.25">
      <c r="A15" s="1185"/>
      <c r="B15" s="653"/>
      <c r="C15" s="653"/>
      <c r="D15" s="653"/>
      <c r="E15" s="653"/>
      <c r="F15" s="653"/>
      <c r="G15" s="653"/>
      <c r="H15" s="653"/>
      <c r="I15" s="653"/>
      <c r="J15" s="653"/>
      <c r="K15" s="653"/>
      <c r="L15" s="1186"/>
      <c r="M15" s="3"/>
      <c r="N15" s="3"/>
      <c r="O15" s="3"/>
      <c r="P15" s="3"/>
      <c r="Q15" s="3"/>
      <c r="R15" s="3"/>
      <c r="S15" s="3"/>
      <c r="T15" s="3"/>
      <c r="U15" s="3"/>
      <c r="V15" s="3"/>
      <c r="W15" s="3"/>
      <c r="X15" s="3"/>
      <c r="Y15" s="3"/>
      <c r="Z15" s="3"/>
    </row>
    <row r="16" spans="1:26" x14ac:dyDescent="0.25">
      <c r="A16" s="1185"/>
      <c r="B16" s="653"/>
      <c r="C16" s="653"/>
      <c r="D16" s="653"/>
      <c r="E16" s="653"/>
      <c r="F16" s="653"/>
      <c r="G16" s="653"/>
      <c r="H16" s="653"/>
      <c r="I16" s="653"/>
      <c r="J16" s="653"/>
      <c r="K16" s="653"/>
      <c r="L16" s="1186"/>
      <c r="M16" s="3"/>
      <c r="N16" s="3"/>
      <c r="O16" s="3"/>
      <c r="P16" s="3"/>
      <c r="Q16" s="3"/>
      <c r="R16" s="3"/>
      <c r="S16" s="3"/>
      <c r="T16" s="3"/>
      <c r="U16" s="3"/>
      <c r="V16" s="3"/>
      <c r="W16" s="3"/>
      <c r="X16" s="3"/>
      <c r="Y16" s="3"/>
      <c r="Z16" s="3"/>
    </row>
    <row r="17" spans="1:26" x14ac:dyDescent="0.25">
      <c r="A17" s="1185"/>
      <c r="B17" s="653"/>
      <c r="C17" s="653"/>
      <c r="D17" s="653"/>
      <c r="E17" s="653"/>
      <c r="F17" s="653"/>
      <c r="G17" s="653"/>
      <c r="H17" s="653"/>
      <c r="I17" s="653"/>
      <c r="J17" s="653"/>
      <c r="K17" s="653"/>
      <c r="L17" s="1186"/>
      <c r="M17" s="3"/>
      <c r="N17" s="3"/>
      <c r="O17" s="3"/>
      <c r="P17" s="3"/>
      <c r="Q17" s="3"/>
      <c r="R17" s="3"/>
      <c r="S17" s="3"/>
      <c r="T17" s="3"/>
      <c r="U17" s="3"/>
      <c r="V17" s="3"/>
      <c r="W17" s="3"/>
      <c r="X17" s="3"/>
      <c r="Y17" s="3"/>
      <c r="Z17" s="3"/>
    </row>
    <row r="18" spans="1:26" x14ac:dyDescent="0.25">
      <c r="A18" s="1185"/>
      <c r="B18" s="653"/>
      <c r="C18" s="653"/>
      <c r="D18" s="653"/>
      <c r="E18" s="653"/>
      <c r="F18" s="653"/>
      <c r="G18" s="653"/>
      <c r="H18" s="653"/>
      <c r="I18" s="653"/>
      <c r="J18" s="653"/>
      <c r="K18" s="653"/>
      <c r="L18" s="1186"/>
      <c r="M18" s="3"/>
      <c r="N18" s="3"/>
      <c r="O18" s="3"/>
      <c r="P18" s="3"/>
      <c r="Q18" s="3"/>
      <c r="R18" s="3"/>
      <c r="S18" s="3"/>
      <c r="T18" s="3"/>
      <c r="U18" s="3"/>
      <c r="V18" s="3"/>
      <c r="W18" s="3"/>
      <c r="X18" s="3"/>
      <c r="Y18" s="3"/>
      <c r="Z18" s="3"/>
    </row>
    <row r="19" spans="1:26" x14ac:dyDescent="0.25">
      <c r="A19" s="1185"/>
      <c r="B19" s="653"/>
      <c r="C19" s="653"/>
      <c r="D19" s="653"/>
      <c r="E19" s="653"/>
      <c r="F19" s="653"/>
      <c r="G19" s="653"/>
      <c r="H19" s="653"/>
      <c r="I19" s="653"/>
      <c r="J19" s="653"/>
      <c r="K19" s="653"/>
      <c r="L19" s="1186"/>
      <c r="M19" s="3"/>
      <c r="N19" s="3"/>
      <c r="O19" s="3"/>
      <c r="P19" s="3"/>
      <c r="Q19" s="3"/>
      <c r="R19" s="3"/>
      <c r="S19" s="3"/>
      <c r="T19" s="3"/>
      <c r="U19" s="3"/>
      <c r="V19" s="3"/>
      <c r="W19" s="3"/>
      <c r="X19" s="3"/>
      <c r="Y19" s="3"/>
      <c r="Z19" s="3"/>
    </row>
    <row r="20" spans="1:26" x14ac:dyDescent="0.25">
      <c r="A20" s="1185"/>
      <c r="B20" s="653"/>
      <c r="C20" s="653"/>
      <c r="D20" s="653"/>
      <c r="E20" s="653"/>
      <c r="F20" s="653"/>
      <c r="G20" s="653"/>
      <c r="H20" s="653"/>
      <c r="I20" s="653"/>
      <c r="J20" s="653"/>
      <c r="K20" s="653"/>
      <c r="L20" s="1186"/>
      <c r="M20" s="3"/>
      <c r="N20" s="3"/>
      <c r="O20" s="3"/>
      <c r="P20" s="3"/>
      <c r="Q20" s="3"/>
      <c r="R20" s="3"/>
      <c r="S20" s="3"/>
      <c r="T20" s="3"/>
      <c r="U20" s="3"/>
      <c r="V20" s="3"/>
      <c r="W20" s="3"/>
      <c r="X20" s="3"/>
      <c r="Y20" s="3"/>
      <c r="Z20" s="3"/>
    </row>
    <row r="21" spans="1:26" ht="15.75" customHeight="1" x14ac:dyDescent="0.25">
      <c r="A21" s="1185"/>
      <c r="B21" s="653"/>
      <c r="C21" s="653"/>
      <c r="D21" s="653"/>
      <c r="E21" s="653"/>
      <c r="F21" s="653"/>
      <c r="G21" s="653"/>
      <c r="H21" s="653"/>
      <c r="I21" s="653"/>
      <c r="J21" s="653"/>
      <c r="K21" s="653"/>
      <c r="L21" s="1186"/>
      <c r="M21" s="3"/>
      <c r="N21" s="3"/>
      <c r="O21" s="3"/>
      <c r="P21" s="3"/>
      <c r="Q21" s="3"/>
      <c r="R21" s="3"/>
      <c r="S21" s="3"/>
      <c r="T21" s="3"/>
      <c r="U21" s="3"/>
      <c r="V21" s="3"/>
      <c r="W21" s="3"/>
      <c r="X21" s="3"/>
      <c r="Y21" s="3"/>
      <c r="Z21" s="3"/>
    </row>
    <row r="22" spans="1:26" ht="15.75" customHeight="1" x14ac:dyDescent="0.25">
      <c r="A22" s="1185"/>
      <c r="B22" s="653"/>
      <c r="C22" s="653"/>
      <c r="D22" s="653"/>
      <c r="E22" s="653"/>
      <c r="F22" s="653"/>
      <c r="G22" s="653"/>
      <c r="H22" s="653"/>
      <c r="I22" s="653"/>
      <c r="J22" s="653"/>
      <c r="K22" s="653"/>
      <c r="L22" s="1186"/>
      <c r="M22" s="3"/>
      <c r="N22" s="3"/>
      <c r="O22" s="3"/>
      <c r="P22" s="3"/>
      <c r="Q22" s="3"/>
      <c r="R22" s="3"/>
      <c r="S22" s="3"/>
      <c r="T22" s="3"/>
      <c r="U22" s="3"/>
      <c r="V22" s="3"/>
      <c r="W22" s="3"/>
      <c r="X22" s="3"/>
      <c r="Y22" s="3"/>
      <c r="Z22" s="3"/>
    </row>
    <row r="23" spans="1:26" ht="15.75" customHeight="1" x14ac:dyDescent="0.25">
      <c r="A23" s="1185"/>
      <c r="B23" s="653"/>
      <c r="C23" s="653"/>
      <c r="D23" s="653"/>
      <c r="E23" s="653"/>
      <c r="F23" s="653"/>
      <c r="G23" s="653"/>
      <c r="H23" s="653"/>
      <c r="I23" s="653"/>
      <c r="J23" s="653"/>
      <c r="K23" s="653"/>
      <c r="L23" s="1186"/>
      <c r="M23" s="3"/>
      <c r="N23" s="3"/>
      <c r="O23" s="3"/>
      <c r="P23" s="3"/>
      <c r="Q23" s="3"/>
      <c r="R23" s="3"/>
      <c r="S23" s="3"/>
      <c r="T23" s="3"/>
      <c r="U23" s="3"/>
      <c r="V23" s="3"/>
      <c r="W23" s="3"/>
      <c r="X23" s="3"/>
      <c r="Y23" s="3"/>
      <c r="Z23" s="3"/>
    </row>
    <row r="24" spans="1:26" ht="15.75" customHeight="1" x14ac:dyDescent="0.25">
      <c r="A24" s="1185"/>
      <c r="B24" s="653"/>
      <c r="C24" s="653"/>
      <c r="D24" s="653"/>
      <c r="E24" s="653"/>
      <c r="F24" s="653"/>
      <c r="G24" s="653"/>
      <c r="H24" s="653"/>
      <c r="I24" s="653"/>
      <c r="J24" s="653"/>
      <c r="K24" s="653"/>
      <c r="L24" s="1186"/>
      <c r="M24" s="3"/>
      <c r="N24" s="3"/>
      <c r="O24" s="3"/>
      <c r="P24" s="3"/>
      <c r="Q24" s="3"/>
      <c r="R24" s="3"/>
      <c r="S24" s="3"/>
      <c r="T24" s="3"/>
      <c r="U24" s="3"/>
      <c r="V24" s="3"/>
      <c r="W24" s="3"/>
      <c r="X24" s="3"/>
      <c r="Y24" s="3"/>
      <c r="Z24" s="3"/>
    </row>
    <row r="25" spans="1:26" ht="15.75" customHeight="1" x14ac:dyDescent="0.25">
      <c r="A25" s="1185"/>
      <c r="B25" s="653"/>
      <c r="C25" s="653"/>
      <c r="D25" s="653"/>
      <c r="E25" s="653"/>
      <c r="F25" s="653"/>
      <c r="G25" s="653"/>
      <c r="H25" s="653"/>
      <c r="I25" s="653"/>
      <c r="J25" s="653"/>
      <c r="K25" s="653"/>
      <c r="L25" s="1186"/>
      <c r="M25" s="3"/>
      <c r="N25" s="3"/>
      <c r="O25" s="3"/>
      <c r="P25" s="3"/>
      <c r="Q25" s="3"/>
      <c r="R25" s="3"/>
      <c r="S25" s="3"/>
      <c r="T25" s="3"/>
      <c r="U25" s="3"/>
      <c r="V25" s="3"/>
      <c r="W25" s="3"/>
      <c r="X25" s="3"/>
      <c r="Y25" s="3"/>
      <c r="Z25" s="3"/>
    </row>
    <row r="26" spans="1:26" ht="15.75" customHeight="1" x14ac:dyDescent="0.25">
      <c r="A26" s="1187"/>
      <c r="B26" s="697"/>
      <c r="C26" s="697"/>
      <c r="D26" s="697"/>
      <c r="E26" s="697"/>
      <c r="F26" s="697"/>
      <c r="G26" s="697"/>
      <c r="H26" s="697"/>
      <c r="I26" s="697"/>
      <c r="J26" s="697"/>
      <c r="K26" s="697"/>
      <c r="L26" s="1188"/>
      <c r="M26" s="3"/>
      <c r="N26" s="3"/>
      <c r="O26" s="3"/>
      <c r="P26" s="3"/>
      <c r="Q26" s="3"/>
      <c r="R26" s="3"/>
      <c r="S26" s="3"/>
      <c r="T26" s="3"/>
      <c r="U26" s="3"/>
      <c r="V26" s="3"/>
      <c r="W26" s="3"/>
      <c r="X26" s="3"/>
      <c r="Y26" s="3"/>
      <c r="Z26" s="3"/>
    </row>
    <row r="27" spans="1:26" ht="15.75" customHeight="1" x14ac:dyDescent="0.25">
      <c r="A27" s="1182" t="s">
        <v>739</v>
      </c>
      <c r="B27" s="672"/>
      <c r="C27" s="672"/>
      <c r="D27" s="672"/>
      <c r="E27" s="672"/>
      <c r="F27" s="672"/>
      <c r="G27" s="672"/>
      <c r="H27" s="672"/>
      <c r="I27" s="672"/>
      <c r="J27" s="672"/>
      <c r="K27" s="672"/>
      <c r="L27" s="673"/>
      <c r="M27" s="3"/>
      <c r="N27" s="3"/>
      <c r="O27" s="3"/>
      <c r="P27" s="3"/>
      <c r="Q27" s="3"/>
      <c r="R27" s="3"/>
      <c r="S27" s="3"/>
      <c r="T27" s="3"/>
      <c r="U27" s="3"/>
      <c r="V27" s="3"/>
      <c r="W27" s="3"/>
      <c r="X27" s="3"/>
      <c r="Y27" s="3"/>
      <c r="Z27" s="3"/>
    </row>
    <row r="28" spans="1:26" ht="15.75" customHeight="1" x14ac:dyDescent="0.25">
      <c r="A28" s="1183"/>
      <c r="B28" s="675"/>
      <c r="C28" s="675"/>
      <c r="D28" s="675"/>
      <c r="E28" s="675"/>
      <c r="F28" s="675"/>
      <c r="G28" s="675"/>
      <c r="H28" s="675"/>
      <c r="I28" s="675"/>
      <c r="J28" s="675"/>
      <c r="K28" s="675"/>
      <c r="L28" s="1184"/>
      <c r="M28" s="3"/>
      <c r="N28" s="3"/>
      <c r="O28" s="3"/>
      <c r="P28" s="3"/>
      <c r="Q28" s="3"/>
      <c r="R28" s="3"/>
      <c r="S28" s="3"/>
      <c r="T28" s="3"/>
      <c r="U28" s="3"/>
      <c r="V28" s="3"/>
      <c r="W28" s="3"/>
      <c r="X28" s="3"/>
      <c r="Y28" s="3"/>
      <c r="Z28" s="3"/>
    </row>
    <row r="29" spans="1:26" ht="15.75" customHeight="1" x14ac:dyDescent="0.25">
      <c r="A29" s="1185"/>
      <c r="B29" s="653"/>
      <c r="C29" s="653"/>
      <c r="D29" s="653"/>
      <c r="E29" s="653"/>
      <c r="F29" s="653"/>
      <c r="G29" s="653"/>
      <c r="H29" s="653"/>
      <c r="I29" s="653"/>
      <c r="J29" s="653"/>
      <c r="K29" s="653"/>
      <c r="L29" s="1186"/>
      <c r="M29" s="3"/>
      <c r="N29" s="3"/>
      <c r="O29" s="3"/>
      <c r="P29" s="3"/>
      <c r="Q29" s="3"/>
      <c r="R29" s="3"/>
      <c r="S29" s="3"/>
      <c r="T29" s="3"/>
      <c r="U29" s="3"/>
      <c r="V29" s="3"/>
      <c r="W29" s="3"/>
      <c r="X29" s="3"/>
      <c r="Y29" s="3"/>
      <c r="Z29" s="3"/>
    </row>
    <row r="30" spans="1:26" ht="15.75" customHeight="1" x14ac:dyDescent="0.25">
      <c r="A30" s="1185"/>
      <c r="B30" s="653"/>
      <c r="C30" s="653"/>
      <c r="D30" s="653"/>
      <c r="E30" s="653"/>
      <c r="F30" s="653"/>
      <c r="G30" s="653"/>
      <c r="H30" s="653"/>
      <c r="I30" s="653"/>
      <c r="J30" s="653"/>
      <c r="K30" s="653"/>
      <c r="L30" s="1186"/>
      <c r="M30" s="3"/>
      <c r="N30" s="3"/>
      <c r="O30" s="3"/>
      <c r="P30" s="3"/>
      <c r="Q30" s="3"/>
      <c r="R30" s="3"/>
      <c r="S30" s="3"/>
      <c r="T30" s="3"/>
      <c r="U30" s="3"/>
      <c r="V30" s="3"/>
      <c r="W30" s="3"/>
      <c r="X30" s="3"/>
      <c r="Y30" s="3"/>
      <c r="Z30" s="3"/>
    </row>
    <row r="31" spans="1:26" ht="15.75" customHeight="1" x14ac:dyDescent="0.25">
      <c r="A31" s="1185"/>
      <c r="B31" s="653"/>
      <c r="C31" s="653"/>
      <c r="D31" s="653"/>
      <c r="E31" s="653"/>
      <c r="F31" s="653"/>
      <c r="G31" s="653"/>
      <c r="H31" s="653"/>
      <c r="I31" s="653"/>
      <c r="J31" s="653"/>
      <c r="K31" s="653"/>
      <c r="L31" s="1186"/>
      <c r="M31" s="3"/>
      <c r="N31" s="3"/>
      <c r="O31" s="3"/>
      <c r="P31" s="3"/>
      <c r="Q31" s="3"/>
      <c r="R31" s="3"/>
      <c r="S31" s="3"/>
      <c r="T31" s="3"/>
      <c r="U31" s="3"/>
      <c r="V31" s="3"/>
      <c r="W31" s="3"/>
      <c r="X31" s="3"/>
      <c r="Y31" s="3"/>
      <c r="Z31" s="3"/>
    </row>
    <row r="32" spans="1:26" ht="15.75" customHeight="1" x14ac:dyDescent="0.25">
      <c r="A32" s="1185"/>
      <c r="B32" s="653"/>
      <c r="C32" s="653"/>
      <c r="D32" s="653"/>
      <c r="E32" s="653"/>
      <c r="F32" s="653"/>
      <c r="G32" s="653"/>
      <c r="H32" s="653"/>
      <c r="I32" s="653"/>
      <c r="J32" s="653"/>
      <c r="K32" s="653"/>
      <c r="L32" s="1186"/>
      <c r="M32" s="3"/>
      <c r="N32" s="3"/>
      <c r="O32" s="3"/>
      <c r="P32" s="3"/>
      <c r="Q32" s="3"/>
      <c r="R32" s="3"/>
      <c r="S32" s="3"/>
      <c r="T32" s="3"/>
      <c r="U32" s="3"/>
      <c r="V32" s="3"/>
      <c r="W32" s="3"/>
      <c r="X32" s="3"/>
      <c r="Y32" s="3"/>
      <c r="Z32" s="3"/>
    </row>
    <row r="33" spans="1:26" ht="15.75" customHeight="1" x14ac:dyDescent="0.25">
      <c r="A33" s="1185"/>
      <c r="B33" s="653"/>
      <c r="C33" s="653"/>
      <c r="D33" s="653"/>
      <c r="E33" s="653"/>
      <c r="F33" s="653"/>
      <c r="G33" s="653"/>
      <c r="H33" s="653"/>
      <c r="I33" s="653"/>
      <c r="J33" s="653"/>
      <c r="K33" s="653"/>
      <c r="L33" s="1186"/>
      <c r="M33" s="3"/>
      <c r="N33" s="3"/>
      <c r="O33" s="3"/>
      <c r="P33" s="3"/>
      <c r="Q33" s="3"/>
      <c r="R33" s="3"/>
      <c r="S33" s="3"/>
      <c r="T33" s="3"/>
      <c r="U33" s="3"/>
      <c r="V33" s="3"/>
      <c r="W33" s="3"/>
      <c r="X33" s="3"/>
      <c r="Y33" s="3"/>
      <c r="Z33" s="3"/>
    </row>
    <row r="34" spans="1:26" ht="15.75" customHeight="1" x14ac:dyDescent="0.25">
      <c r="A34" s="1185"/>
      <c r="B34" s="653"/>
      <c r="C34" s="653"/>
      <c r="D34" s="653"/>
      <c r="E34" s="653"/>
      <c r="F34" s="653"/>
      <c r="G34" s="653"/>
      <c r="H34" s="653"/>
      <c r="I34" s="653"/>
      <c r="J34" s="653"/>
      <c r="K34" s="653"/>
      <c r="L34" s="1186"/>
      <c r="M34" s="3"/>
      <c r="N34" s="3"/>
      <c r="O34" s="3"/>
      <c r="P34" s="3"/>
      <c r="Q34" s="3"/>
      <c r="R34" s="3"/>
      <c r="S34" s="3"/>
      <c r="T34" s="3"/>
      <c r="U34" s="3"/>
      <c r="V34" s="3"/>
      <c r="W34" s="3"/>
      <c r="X34" s="3"/>
      <c r="Y34" s="3"/>
      <c r="Z34" s="3"/>
    </row>
    <row r="35" spans="1:26" ht="15.75" customHeight="1" x14ac:dyDescent="0.25">
      <c r="A35" s="1185"/>
      <c r="B35" s="653"/>
      <c r="C35" s="653"/>
      <c r="D35" s="653"/>
      <c r="E35" s="653"/>
      <c r="F35" s="653"/>
      <c r="G35" s="653"/>
      <c r="H35" s="653"/>
      <c r="I35" s="653"/>
      <c r="J35" s="653"/>
      <c r="K35" s="653"/>
      <c r="L35" s="1186"/>
      <c r="M35" s="3"/>
      <c r="N35" s="3"/>
      <c r="O35" s="3"/>
      <c r="P35" s="3"/>
      <c r="Q35" s="3"/>
      <c r="R35" s="3"/>
      <c r="S35" s="3"/>
      <c r="T35" s="3"/>
      <c r="U35" s="3"/>
      <c r="V35" s="3"/>
      <c r="W35" s="3"/>
      <c r="X35" s="3"/>
      <c r="Y35" s="3"/>
      <c r="Z35" s="3"/>
    </row>
    <row r="36" spans="1:26" ht="15.75" customHeight="1" x14ac:dyDescent="0.25">
      <c r="A36" s="1185"/>
      <c r="B36" s="653"/>
      <c r="C36" s="653"/>
      <c r="D36" s="653"/>
      <c r="E36" s="653"/>
      <c r="F36" s="653"/>
      <c r="G36" s="653"/>
      <c r="H36" s="653"/>
      <c r="I36" s="653"/>
      <c r="J36" s="653"/>
      <c r="K36" s="653"/>
      <c r="L36" s="1186"/>
      <c r="M36" s="3"/>
      <c r="N36" s="3"/>
      <c r="O36" s="3"/>
      <c r="P36" s="3"/>
      <c r="Q36" s="3"/>
      <c r="R36" s="3"/>
      <c r="S36" s="3"/>
      <c r="T36" s="3"/>
      <c r="U36" s="3"/>
      <c r="V36" s="3"/>
      <c r="W36" s="3"/>
      <c r="X36" s="3"/>
      <c r="Y36" s="3"/>
      <c r="Z36" s="3"/>
    </row>
    <row r="37" spans="1:26" ht="15.75" customHeight="1" x14ac:dyDescent="0.25">
      <c r="A37" s="1185"/>
      <c r="B37" s="653"/>
      <c r="C37" s="653"/>
      <c r="D37" s="653"/>
      <c r="E37" s="653"/>
      <c r="F37" s="653"/>
      <c r="G37" s="653"/>
      <c r="H37" s="653"/>
      <c r="I37" s="653"/>
      <c r="J37" s="653"/>
      <c r="K37" s="653"/>
      <c r="L37" s="1186"/>
      <c r="M37" s="3"/>
      <c r="N37" s="3"/>
      <c r="O37" s="3"/>
      <c r="P37" s="3"/>
      <c r="Q37" s="3"/>
      <c r="R37" s="3"/>
      <c r="S37" s="3"/>
      <c r="T37" s="3"/>
      <c r="U37" s="3"/>
      <c r="V37" s="3"/>
      <c r="W37" s="3"/>
      <c r="X37" s="3"/>
      <c r="Y37" s="3"/>
      <c r="Z37" s="3"/>
    </row>
    <row r="38" spans="1:26" ht="15.75" customHeight="1" x14ac:dyDescent="0.25">
      <c r="A38" s="1185"/>
      <c r="B38" s="653"/>
      <c r="C38" s="653"/>
      <c r="D38" s="653"/>
      <c r="E38" s="653"/>
      <c r="F38" s="653"/>
      <c r="G38" s="653"/>
      <c r="H38" s="653"/>
      <c r="I38" s="653"/>
      <c r="J38" s="653"/>
      <c r="K38" s="653"/>
      <c r="L38" s="1186"/>
      <c r="M38" s="3"/>
      <c r="N38" s="3"/>
      <c r="O38" s="3"/>
      <c r="P38" s="3"/>
      <c r="Q38" s="3"/>
      <c r="R38" s="3"/>
      <c r="S38" s="3"/>
      <c r="T38" s="3"/>
      <c r="U38" s="3"/>
      <c r="V38" s="3"/>
      <c r="W38" s="3"/>
      <c r="X38" s="3"/>
      <c r="Y38" s="3"/>
      <c r="Z38" s="3"/>
    </row>
    <row r="39" spans="1:26" ht="15.75" customHeight="1" x14ac:dyDescent="0.25">
      <c r="A39" s="1185"/>
      <c r="B39" s="653"/>
      <c r="C39" s="653"/>
      <c r="D39" s="653"/>
      <c r="E39" s="653"/>
      <c r="F39" s="653"/>
      <c r="G39" s="653"/>
      <c r="H39" s="653"/>
      <c r="I39" s="653"/>
      <c r="J39" s="653"/>
      <c r="K39" s="653"/>
      <c r="L39" s="1186"/>
      <c r="M39" s="3"/>
      <c r="N39" s="3"/>
      <c r="O39" s="3"/>
      <c r="P39" s="3"/>
      <c r="Q39" s="3"/>
      <c r="R39" s="3"/>
      <c r="S39" s="3"/>
      <c r="T39" s="3"/>
      <c r="U39" s="3"/>
      <c r="V39" s="3"/>
      <c r="W39" s="3"/>
      <c r="X39" s="3"/>
      <c r="Y39" s="3"/>
      <c r="Z39" s="3"/>
    </row>
    <row r="40" spans="1:26" ht="15.75" customHeight="1" x14ac:dyDescent="0.25">
      <c r="A40" s="1185"/>
      <c r="B40" s="653"/>
      <c r="C40" s="653"/>
      <c r="D40" s="653"/>
      <c r="E40" s="653"/>
      <c r="F40" s="653"/>
      <c r="G40" s="653"/>
      <c r="H40" s="653"/>
      <c r="I40" s="653"/>
      <c r="J40" s="653"/>
      <c r="K40" s="653"/>
      <c r="L40" s="1186"/>
      <c r="M40" s="3"/>
      <c r="N40" s="3"/>
      <c r="O40" s="3"/>
      <c r="P40" s="3"/>
      <c r="Q40" s="3"/>
      <c r="R40" s="3"/>
      <c r="S40" s="3"/>
      <c r="T40" s="3"/>
      <c r="U40" s="3"/>
      <c r="V40" s="3"/>
      <c r="W40" s="3"/>
      <c r="X40" s="3"/>
      <c r="Y40" s="3"/>
      <c r="Z40" s="3"/>
    </row>
    <row r="41" spans="1:26" ht="15.75" customHeight="1" x14ac:dyDescent="0.25">
      <c r="A41" s="1185"/>
      <c r="B41" s="653"/>
      <c r="C41" s="653"/>
      <c r="D41" s="653"/>
      <c r="E41" s="653"/>
      <c r="F41" s="653"/>
      <c r="G41" s="653"/>
      <c r="H41" s="653"/>
      <c r="I41" s="653"/>
      <c r="J41" s="653"/>
      <c r="K41" s="653"/>
      <c r="L41" s="1186"/>
      <c r="M41" s="3"/>
      <c r="N41" s="3"/>
      <c r="O41" s="3"/>
      <c r="P41" s="3"/>
      <c r="Q41" s="3"/>
      <c r="R41" s="3"/>
      <c r="S41" s="3"/>
      <c r="T41" s="3"/>
      <c r="U41" s="3"/>
      <c r="V41" s="3"/>
      <c r="W41" s="3"/>
      <c r="X41" s="3"/>
      <c r="Y41" s="3"/>
      <c r="Z41" s="3"/>
    </row>
    <row r="42" spans="1:26" ht="15.75" customHeight="1" x14ac:dyDescent="0.25">
      <c r="A42" s="1185"/>
      <c r="B42" s="653"/>
      <c r="C42" s="653"/>
      <c r="D42" s="653"/>
      <c r="E42" s="653"/>
      <c r="F42" s="653"/>
      <c r="G42" s="653"/>
      <c r="H42" s="653"/>
      <c r="I42" s="653"/>
      <c r="J42" s="653"/>
      <c r="K42" s="653"/>
      <c r="L42" s="1186"/>
      <c r="M42" s="3"/>
      <c r="N42" s="3"/>
      <c r="O42" s="3"/>
      <c r="P42" s="3"/>
      <c r="Q42" s="3"/>
      <c r="R42" s="3"/>
      <c r="S42" s="3"/>
      <c r="T42" s="3"/>
      <c r="U42" s="3"/>
      <c r="V42" s="3"/>
      <c r="W42" s="3"/>
      <c r="X42" s="3"/>
      <c r="Y42" s="3"/>
      <c r="Z42" s="3"/>
    </row>
    <row r="43" spans="1:26" ht="15.75" customHeight="1" x14ac:dyDescent="0.25">
      <c r="A43" s="1185"/>
      <c r="B43" s="653"/>
      <c r="C43" s="653"/>
      <c r="D43" s="653"/>
      <c r="E43" s="653"/>
      <c r="F43" s="653"/>
      <c r="G43" s="653"/>
      <c r="H43" s="653"/>
      <c r="I43" s="653"/>
      <c r="J43" s="653"/>
      <c r="K43" s="653"/>
      <c r="L43" s="1186"/>
      <c r="M43" s="3"/>
      <c r="N43" s="3"/>
      <c r="O43" s="3"/>
      <c r="P43" s="3"/>
      <c r="Q43" s="3"/>
      <c r="R43" s="3"/>
      <c r="S43" s="3"/>
      <c r="T43" s="3"/>
      <c r="U43" s="3"/>
      <c r="V43" s="3"/>
      <c r="W43" s="3"/>
      <c r="X43" s="3"/>
      <c r="Y43" s="3"/>
      <c r="Z43" s="3"/>
    </row>
    <row r="44" spans="1:26" ht="15.75" customHeight="1" x14ac:dyDescent="0.25">
      <c r="A44" s="1189"/>
      <c r="B44" s="1190"/>
      <c r="C44" s="1190"/>
      <c r="D44" s="1190"/>
      <c r="E44" s="1190"/>
      <c r="F44" s="1190"/>
      <c r="G44" s="1190"/>
      <c r="H44" s="1190"/>
      <c r="I44" s="1190"/>
      <c r="J44" s="1190"/>
      <c r="K44" s="1190"/>
      <c r="L44" s="1191"/>
      <c r="M44" s="3"/>
      <c r="N44" s="3"/>
      <c r="O44" s="3"/>
      <c r="P44" s="3"/>
      <c r="Q44" s="3"/>
      <c r="R44" s="3"/>
      <c r="S44" s="3"/>
      <c r="T44" s="3"/>
      <c r="U44" s="3"/>
      <c r="V44" s="3"/>
      <c r="W44" s="3"/>
      <c r="X44" s="3"/>
      <c r="Y44" s="3"/>
      <c r="Z44" s="3"/>
    </row>
    <row r="45" spans="1:26" ht="15.75" customHeight="1" x14ac:dyDescent="0.25">
      <c r="A45" s="104"/>
      <c r="B45" s="104"/>
      <c r="C45" s="104"/>
      <c r="D45" s="104"/>
      <c r="E45" s="104"/>
      <c r="F45" s="104"/>
      <c r="G45" s="104"/>
      <c r="H45" s="104"/>
      <c r="I45" s="104"/>
      <c r="J45" s="104"/>
      <c r="K45" s="104"/>
      <c r="L45" s="104"/>
      <c r="M45" s="3"/>
      <c r="N45" s="3"/>
      <c r="O45" s="3"/>
      <c r="P45" s="3"/>
      <c r="Q45" s="3"/>
      <c r="R45" s="3"/>
      <c r="S45" s="3"/>
      <c r="T45" s="3"/>
      <c r="U45" s="3"/>
      <c r="V45" s="3"/>
      <c r="W45" s="3"/>
      <c r="X45" s="3"/>
      <c r="Y45" s="3"/>
      <c r="Z45" s="3"/>
    </row>
    <row r="46" spans="1:26" ht="15.75" customHeight="1" x14ac:dyDescent="0.25">
      <c r="A46" s="104"/>
      <c r="B46" s="990" t="s">
        <v>491</v>
      </c>
      <c r="C46" s="787"/>
      <c r="D46" s="991" t="s">
        <v>492</v>
      </c>
      <c r="E46" s="786"/>
      <c r="F46" s="787"/>
      <c r="G46" s="991" t="s">
        <v>493</v>
      </c>
      <c r="H46" s="786"/>
      <c r="I46" s="787"/>
      <c r="J46" s="991" t="s">
        <v>494</v>
      </c>
      <c r="K46" s="942"/>
      <c r="L46" s="104"/>
      <c r="M46" s="3"/>
      <c r="N46" s="3"/>
      <c r="O46" s="3"/>
      <c r="P46" s="3"/>
      <c r="Q46" s="3"/>
      <c r="R46" s="3"/>
      <c r="S46" s="3"/>
      <c r="T46" s="3"/>
      <c r="U46" s="3"/>
      <c r="V46" s="3"/>
      <c r="W46" s="3"/>
      <c r="X46" s="3"/>
      <c r="Y46" s="3"/>
      <c r="Z46" s="3"/>
    </row>
    <row r="47" spans="1:26" ht="15.75" customHeight="1" x14ac:dyDescent="0.25">
      <c r="A47" s="104"/>
      <c r="B47" s="1045"/>
      <c r="C47" s="950"/>
      <c r="D47" s="1043"/>
      <c r="E47" s="870"/>
      <c r="F47" s="950"/>
      <c r="G47" s="1043"/>
      <c r="H47" s="870"/>
      <c r="I47" s="950"/>
      <c r="J47" s="1044"/>
      <c r="K47" s="871"/>
      <c r="L47" s="104"/>
      <c r="M47" s="3"/>
      <c r="N47" s="3"/>
      <c r="O47" s="3"/>
      <c r="P47" s="3"/>
      <c r="Q47" s="3"/>
      <c r="R47" s="3"/>
      <c r="S47" s="3"/>
      <c r="T47" s="3"/>
      <c r="U47" s="3"/>
      <c r="V47" s="3"/>
      <c r="W47" s="3"/>
      <c r="X47" s="3"/>
      <c r="Y47" s="3"/>
      <c r="Z47" s="3"/>
    </row>
    <row r="48" spans="1:26" ht="15.75" customHeight="1" x14ac:dyDescent="0.25">
      <c r="A48" s="356"/>
      <c r="B48" s="356"/>
      <c r="C48" s="357"/>
      <c r="D48" s="358"/>
      <c r="E48" s="358"/>
      <c r="F48" s="359"/>
      <c r="G48" s="356"/>
      <c r="H48" s="360"/>
      <c r="I48" s="356"/>
      <c r="J48" s="356"/>
      <c r="K48" s="356"/>
      <c r="L48" s="359"/>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5">
    <mergeCell ref="A9:L9"/>
    <mergeCell ref="A10:L26"/>
    <mergeCell ref="D47:F47"/>
    <mergeCell ref="G47:I47"/>
    <mergeCell ref="A27:L27"/>
    <mergeCell ref="A28:L44"/>
    <mergeCell ref="B46:C46"/>
    <mergeCell ref="D46:F46"/>
    <mergeCell ref="G46:I46"/>
    <mergeCell ref="J46:K46"/>
    <mergeCell ref="B47:C47"/>
    <mergeCell ref="J47:K47"/>
    <mergeCell ref="A4:C4"/>
    <mergeCell ref="K4:L4"/>
    <mergeCell ref="D4:G4"/>
    <mergeCell ref="H4:J4"/>
    <mergeCell ref="B5:G5"/>
    <mergeCell ref="H5:J5"/>
    <mergeCell ref="K5:L5"/>
    <mergeCell ref="A1:B1"/>
    <mergeCell ref="C1:G1"/>
    <mergeCell ref="I1:L1"/>
    <mergeCell ref="A2:B2"/>
    <mergeCell ref="C2:G2"/>
    <mergeCell ref="I2:L2"/>
  </mergeCells>
  <printOptions horizontalCentered="1"/>
  <pageMargins left="0.25" right="0.25" top="0.75" bottom="0.75" header="0" footer="0"/>
  <pageSetup scale="94" orientation="portrait" r:id="rId1"/>
  <headerFooter>
    <oddHeader>&amp;CPPAP Master Sample "Picture" Documentation</oddHeader>
    <oddFooter>&amp;L 1AF0003 &amp;A&amp;CFF0000Printed Copy Uncontrolled.  
&amp;RRev &amp;D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Z1000"/>
  <sheetViews>
    <sheetView showGridLines="0" zoomScaleNormal="100" workbookViewId="0">
      <selection activeCell="A9" sqref="A9:L9"/>
    </sheetView>
  </sheetViews>
  <sheetFormatPr defaultColWidth="12.625" defaultRowHeight="15" customHeight="1" x14ac:dyDescent="0.2"/>
  <cols>
    <col min="1" max="1" width="8.25" customWidth="1"/>
    <col min="2" max="7" width="8" customWidth="1"/>
    <col min="8" max="8" width="11.375" customWidth="1"/>
    <col min="9" max="10" width="8" customWidth="1"/>
    <col min="11" max="11" width="7.5" customWidth="1"/>
    <col min="12" max="26" width="8" customWidth="1"/>
  </cols>
  <sheetData>
    <row r="1" spans="1:26" ht="18" customHeight="1" x14ac:dyDescent="0.25">
      <c r="A1" s="1125" t="s">
        <v>528</v>
      </c>
      <c r="B1" s="665"/>
      <c r="C1" s="1023" t="str">
        <f>IF(ISBLANK(Information!D2),"",Information!D2)</f>
        <v/>
      </c>
      <c r="D1" s="664"/>
      <c r="E1" s="664"/>
      <c r="F1" s="664"/>
      <c r="G1" s="667"/>
      <c r="H1" s="637" t="s">
        <v>464</v>
      </c>
      <c r="I1" s="1023" t="str">
        <f>IF(ISBLANK(Information!D19),"",Information!D19)</f>
        <v/>
      </c>
      <c r="J1" s="664"/>
      <c r="K1" s="664"/>
      <c r="L1" s="667"/>
      <c r="M1" s="3"/>
      <c r="N1" s="3"/>
      <c r="O1" s="3"/>
      <c r="P1" s="3"/>
      <c r="Q1" s="3"/>
      <c r="R1" s="3"/>
      <c r="S1" s="3"/>
      <c r="T1" s="3"/>
      <c r="U1" s="3"/>
      <c r="V1" s="3"/>
      <c r="W1" s="3"/>
      <c r="X1" s="3"/>
      <c r="Y1" s="3"/>
      <c r="Z1" s="3"/>
    </row>
    <row r="2" spans="1:26" ht="18" customHeight="1" x14ac:dyDescent="0.25">
      <c r="A2" s="1126" t="s">
        <v>530</v>
      </c>
      <c r="B2" s="686"/>
      <c r="C2" s="966" t="str">
        <f>IF(ISBLANK(Information!D3),"",Information!D3)</f>
        <v/>
      </c>
      <c r="D2" s="682"/>
      <c r="E2" s="682"/>
      <c r="F2" s="682"/>
      <c r="G2" s="683"/>
      <c r="H2" s="638" t="s">
        <v>466</v>
      </c>
      <c r="I2" s="966" t="str">
        <f>IF(ISBLANK(Information!D18),"",Information!D18)</f>
        <v/>
      </c>
      <c r="J2" s="682"/>
      <c r="K2" s="682"/>
      <c r="L2" s="683"/>
      <c r="M2" s="3"/>
      <c r="N2" s="3"/>
      <c r="O2" s="3"/>
      <c r="P2" s="3"/>
      <c r="Q2" s="3"/>
      <c r="R2" s="3"/>
      <c r="S2" s="3"/>
      <c r="T2" s="3"/>
      <c r="U2" s="3"/>
      <c r="V2" s="3"/>
      <c r="W2" s="3"/>
      <c r="X2" s="3"/>
      <c r="Y2" s="3"/>
      <c r="Z2" s="3"/>
    </row>
    <row r="3" spans="1:26" x14ac:dyDescent="0.25">
      <c r="A3" s="280"/>
      <c r="B3" s="122"/>
      <c r="C3" s="250"/>
      <c r="D3" s="250"/>
      <c r="E3" s="250"/>
      <c r="F3" s="250"/>
      <c r="G3" s="250"/>
      <c r="H3" s="251"/>
      <c r="I3" s="335"/>
      <c r="J3" s="335"/>
      <c r="K3" s="335"/>
      <c r="L3" s="285"/>
      <c r="M3" s="3"/>
      <c r="N3" s="3"/>
      <c r="O3" s="3"/>
      <c r="P3" s="3"/>
      <c r="Q3" s="3"/>
      <c r="R3" s="3"/>
      <c r="S3" s="3"/>
      <c r="T3" s="3"/>
      <c r="U3" s="3"/>
      <c r="V3" s="3"/>
      <c r="W3" s="3"/>
      <c r="X3" s="3"/>
      <c r="Y3" s="3"/>
      <c r="Z3" s="3"/>
    </row>
    <row r="4" spans="1:26" x14ac:dyDescent="0.25">
      <c r="A4" s="1095" t="s">
        <v>740</v>
      </c>
      <c r="B4" s="664"/>
      <c r="C4" s="665"/>
      <c r="D4" s="1192"/>
      <c r="E4" s="664"/>
      <c r="F4" s="664"/>
      <c r="G4" s="1027"/>
      <c r="H4" s="1096" t="s">
        <v>735</v>
      </c>
      <c r="I4" s="664"/>
      <c r="J4" s="665"/>
      <c r="K4" s="962" t="str">
        <f>IF(ISBLANK(Information!D20),"",Information!D20)</f>
        <v/>
      </c>
      <c r="L4" s="667"/>
      <c r="M4" s="3"/>
      <c r="N4" s="3"/>
      <c r="O4" s="3"/>
      <c r="P4" s="3"/>
      <c r="Q4" s="3"/>
      <c r="R4" s="3"/>
      <c r="S4" s="3"/>
      <c r="T4" s="3"/>
      <c r="U4" s="3"/>
      <c r="V4" s="3"/>
      <c r="W4" s="3"/>
      <c r="X4" s="3"/>
      <c r="Y4" s="3"/>
      <c r="Z4" s="3"/>
    </row>
    <row r="5" spans="1:26" x14ac:dyDescent="0.25">
      <c r="A5" s="402" t="s">
        <v>348</v>
      </c>
      <c r="B5" s="1181"/>
      <c r="C5" s="682"/>
      <c r="D5" s="682"/>
      <c r="E5" s="682"/>
      <c r="F5" s="682"/>
      <c r="G5" s="686"/>
      <c r="H5" s="1181" t="s">
        <v>563</v>
      </c>
      <c r="I5" s="682"/>
      <c r="J5" s="686"/>
      <c r="K5" s="1181"/>
      <c r="L5" s="683"/>
      <c r="M5" s="3"/>
      <c r="N5" s="3"/>
      <c r="O5" s="3"/>
      <c r="P5" s="3"/>
      <c r="Q5" s="3"/>
      <c r="R5" s="3"/>
      <c r="S5" s="3"/>
      <c r="T5" s="3"/>
      <c r="U5" s="3"/>
      <c r="V5" s="3"/>
      <c r="W5" s="3"/>
      <c r="X5" s="3"/>
      <c r="Y5" s="3"/>
      <c r="Z5" s="3"/>
    </row>
    <row r="6" spans="1:26" ht="17.25" customHeight="1" x14ac:dyDescent="0.25">
      <c r="A6" s="289"/>
      <c r="B6" s="252"/>
      <c r="C6" s="252"/>
      <c r="D6" s="252"/>
      <c r="E6" s="252"/>
      <c r="F6" s="252"/>
      <c r="G6" s="252"/>
      <c r="H6" s="290"/>
      <c r="I6" s="290"/>
      <c r="J6" s="290"/>
      <c r="K6" s="252"/>
      <c r="L6" s="291"/>
      <c r="M6" s="3"/>
      <c r="N6" s="3"/>
      <c r="O6" s="3"/>
      <c r="P6" s="3"/>
      <c r="Q6" s="3"/>
      <c r="R6" s="3"/>
      <c r="S6" s="3"/>
      <c r="T6" s="3"/>
      <c r="U6" s="3"/>
      <c r="V6" s="3"/>
      <c r="W6" s="3"/>
      <c r="X6" s="3"/>
      <c r="Y6" s="3"/>
      <c r="Z6" s="3"/>
    </row>
    <row r="7" spans="1:26" x14ac:dyDescent="0.25">
      <c r="A7" s="289" t="s">
        <v>767</v>
      </c>
      <c r="B7" s="252"/>
      <c r="C7" s="252"/>
      <c r="D7" s="252"/>
      <c r="E7" s="252"/>
      <c r="F7" s="252"/>
      <c r="G7" s="252"/>
      <c r="H7" s="290"/>
      <c r="I7" s="290"/>
      <c r="J7" s="290"/>
      <c r="K7" s="252"/>
      <c r="L7" s="291"/>
      <c r="M7" s="3"/>
      <c r="N7" s="3"/>
      <c r="O7" s="3"/>
      <c r="P7" s="3"/>
      <c r="Q7" s="3"/>
      <c r="R7" s="3"/>
      <c r="S7" s="3"/>
      <c r="T7" s="3"/>
      <c r="U7" s="3"/>
      <c r="V7" s="3"/>
      <c r="W7" s="3"/>
      <c r="X7" s="3"/>
      <c r="Y7" s="3"/>
      <c r="Z7" s="3"/>
    </row>
    <row r="8" spans="1:26" ht="15.75" customHeight="1" x14ac:dyDescent="0.25">
      <c r="A8" s="280"/>
      <c r="B8" s="251"/>
      <c r="C8" s="251"/>
      <c r="D8" s="252"/>
      <c r="E8" s="252"/>
      <c r="F8" s="251"/>
      <c r="G8" s="251"/>
      <c r="H8" s="251"/>
      <c r="I8" s="251"/>
      <c r="J8" s="251"/>
      <c r="K8" s="251"/>
      <c r="L8" s="112"/>
      <c r="M8" s="3"/>
      <c r="N8" s="3"/>
      <c r="O8" s="3"/>
      <c r="P8" s="3"/>
      <c r="Q8" s="3"/>
      <c r="R8" s="3"/>
      <c r="S8" s="3"/>
      <c r="T8" s="3"/>
      <c r="U8" s="3"/>
      <c r="V8" s="3"/>
      <c r="W8" s="3"/>
      <c r="X8" s="3"/>
      <c r="Y8" s="3"/>
      <c r="Z8" s="3"/>
    </row>
    <row r="9" spans="1:26" x14ac:dyDescent="0.25">
      <c r="A9" s="1182" t="s">
        <v>749</v>
      </c>
      <c r="B9" s="672"/>
      <c r="C9" s="672"/>
      <c r="D9" s="672"/>
      <c r="E9" s="672"/>
      <c r="F9" s="672"/>
      <c r="G9" s="672"/>
      <c r="H9" s="672"/>
      <c r="I9" s="672"/>
      <c r="J9" s="672"/>
      <c r="K9" s="672"/>
      <c r="L9" s="673"/>
      <c r="M9" s="3"/>
      <c r="N9" s="3"/>
      <c r="O9" s="3"/>
      <c r="P9" s="3"/>
      <c r="Q9" s="3"/>
      <c r="R9" s="3"/>
      <c r="S9" s="3"/>
      <c r="T9" s="3"/>
      <c r="U9" s="3"/>
      <c r="V9" s="3"/>
      <c r="W9" s="3"/>
      <c r="X9" s="3"/>
      <c r="Y9" s="3"/>
      <c r="Z9" s="3"/>
    </row>
    <row r="10" spans="1:26" ht="12.75" customHeight="1" x14ac:dyDescent="0.25">
      <c r="A10" s="738"/>
      <c r="B10" s="675"/>
      <c r="C10" s="675"/>
      <c r="D10" s="675"/>
      <c r="E10" s="675"/>
      <c r="F10" s="675"/>
      <c r="G10" s="675"/>
      <c r="H10" s="675"/>
      <c r="I10" s="675"/>
      <c r="J10" s="675"/>
      <c r="K10" s="675"/>
      <c r="L10" s="678"/>
      <c r="M10" s="3"/>
      <c r="N10" s="3"/>
      <c r="O10" s="3"/>
      <c r="P10" s="3"/>
      <c r="Q10" s="3"/>
      <c r="R10" s="3"/>
      <c r="S10" s="3"/>
      <c r="T10" s="3"/>
      <c r="U10" s="3"/>
      <c r="V10" s="3"/>
      <c r="W10" s="3"/>
      <c r="X10" s="3"/>
      <c r="Y10" s="3"/>
      <c r="Z10" s="3"/>
    </row>
    <row r="11" spans="1:26" x14ac:dyDescent="0.25">
      <c r="A11" s="753"/>
      <c r="B11" s="653"/>
      <c r="C11" s="653"/>
      <c r="D11" s="653"/>
      <c r="E11" s="653"/>
      <c r="F11" s="653"/>
      <c r="G11" s="653"/>
      <c r="H11" s="653"/>
      <c r="I11" s="653"/>
      <c r="J11" s="653"/>
      <c r="K11" s="653"/>
      <c r="L11" s="696"/>
      <c r="M11" s="3"/>
      <c r="N11" s="3"/>
      <c r="O11" s="3"/>
      <c r="P11" s="3"/>
      <c r="Q11" s="3"/>
      <c r="R11" s="3"/>
      <c r="S11" s="3"/>
      <c r="T11" s="3"/>
      <c r="U11" s="3"/>
      <c r="V11" s="3"/>
      <c r="W11" s="3"/>
      <c r="X11" s="3"/>
      <c r="Y11" s="3"/>
      <c r="Z11" s="3"/>
    </row>
    <row r="12" spans="1:26" x14ac:dyDescent="0.25">
      <c r="A12" s="753"/>
      <c r="B12" s="653"/>
      <c r="C12" s="653"/>
      <c r="D12" s="653"/>
      <c r="E12" s="653"/>
      <c r="F12" s="653"/>
      <c r="G12" s="653"/>
      <c r="H12" s="653"/>
      <c r="I12" s="653"/>
      <c r="J12" s="653"/>
      <c r="K12" s="653"/>
      <c r="L12" s="696"/>
      <c r="M12" s="3"/>
      <c r="N12" s="3"/>
      <c r="O12" s="3"/>
      <c r="P12" s="3"/>
      <c r="Q12" s="3"/>
      <c r="R12" s="3"/>
      <c r="S12" s="3"/>
      <c r="T12" s="3"/>
      <c r="U12" s="3"/>
      <c r="V12" s="3"/>
      <c r="W12" s="3"/>
      <c r="X12" s="3"/>
      <c r="Y12" s="3"/>
      <c r="Z12" s="3"/>
    </row>
    <row r="13" spans="1:26" x14ac:dyDescent="0.25">
      <c r="A13" s="753"/>
      <c r="B13" s="653"/>
      <c r="C13" s="653"/>
      <c r="D13" s="653"/>
      <c r="E13" s="653"/>
      <c r="F13" s="653"/>
      <c r="G13" s="653"/>
      <c r="H13" s="653"/>
      <c r="I13" s="653"/>
      <c r="J13" s="653"/>
      <c r="K13" s="653"/>
      <c r="L13" s="696"/>
      <c r="M13" s="3"/>
      <c r="N13" s="3"/>
      <c r="O13" s="3"/>
      <c r="P13" s="3"/>
      <c r="Q13" s="3"/>
      <c r="R13" s="3"/>
      <c r="S13" s="3"/>
      <c r="T13" s="3"/>
      <c r="U13" s="3"/>
      <c r="V13" s="3"/>
      <c r="W13" s="3"/>
      <c r="X13" s="3"/>
      <c r="Y13" s="3"/>
      <c r="Z13" s="3"/>
    </row>
    <row r="14" spans="1:26" x14ac:dyDescent="0.25">
      <c r="A14" s="753"/>
      <c r="B14" s="653"/>
      <c r="C14" s="653"/>
      <c r="D14" s="653"/>
      <c r="E14" s="653"/>
      <c r="F14" s="653"/>
      <c r="G14" s="653"/>
      <c r="H14" s="653"/>
      <c r="I14" s="653"/>
      <c r="J14" s="653"/>
      <c r="K14" s="653"/>
      <c r="L14" s="696"/>
      <c r="M14" s="3"/>
      <c r="N14" s="3"/>
      <c r="O14" s="3"/>
      <c r="P14" s="3"/>
      <c r="Q14" s="3"/>
      <c r="R14" s="3"/>
      <c r="S14" s="3"/>
      <c r="T14" s="3"/>
      <c r="U14" s="3"/>
      <c r="V14" s="3"/>
      <c r="W14" s="3"/>
      <c r="X14" s="3"/>
      <c r="Y14" s="3"/>
      <c r="Z14" s="3"/>
    </row>
    <row r="15" spans="1:26" x14ac:dyDescent="0.25">
      <c r="A15" s="753"/>
      <c r="B15" s="653"/>
      <c r="C15" s="653"/>
      <c r="D15" s="653"/>
      <c r="E15" s="653"/>
      <c r="F15" s="653"/>
      <c r="G15" s="653"/>
      <c r="H15" s="653"/>
      <c r="I15" s="653"/>
      <c r="J15" s="653"/>
      <c r="K15" s="653"/>
      <c r="L15" s="696"/>
      <c r="M15" s="3"/>
      <c r="N15" s="3"/>
      <c r="O15" s="3"/>
      <c r="P15" s="3"/>
      <c r="Q15" s="3"/>
      <c r="R15" s="3"/>
      <c r="S15" s="3"/>
      <c r="T15" s="3"/>
      <c r="U15" s="3"/>
      <c r="V15" s="3"/>
      <c r="W15" s="3"/>
      <c r="X15" s="3"/>
      <c r="Y15" s="3"/>
      <c r="Z15" s="3"/>
    </row>
    <row r="16" spans="1:26" x14ac:dyDescent="0.25">
      <c r="A16" s="753"/>
      <c r="B16" s="653"/>
      <c r="C16" s="653"/>
      <c r="D16" s="653"/>
      <c r="E16" s="653"/>
      <c r="F16" s="653"/>
      <c r="G16" s="653"/>
      <c r="H16" s="653"/>
      <c r="I16" s="653"/>
      <c r="J16" s="653"/>
      <c r="K16" s="653"/>
      <c r="L16" s="696"/>
      <c r="M16" s="3"/>
      <c r="N16" s="3"/>
      <c r="O16" s="3"/>
      <c r="P16" s="3"/>
      <c r="Q16" s="3"/>
      <c r="R16" s="3"/>
      <c r="S16" s="3"/>
      <c r="T16" s="3"/>
      <c r="U16" s="3"/>
      <c r="V16" s="3"/>
      <c r="W16" s="3"/>
      <c r="X16" s="3"/>
      <c r="Y16" s="3"/>
      <c r="Z16" s="3"/>
    </row>
    <row r="17" spans="1:26" x14ac:dyDescent="0.25">
      <c r="A17" s="753"/>
      <c r="B17" s="653"/>
      <c r="C17" s="653"/>
      <c r="D17" s="653"/>
      <c r="E17" s="653"/>
      <c r="F17" s="653"/>
      <c r="G17" s="653"/>
      <c r="H17" s="653"/>
      <c r="I17" s="653"/>
      <c r="J17" s="653"/>
      <c r="K17" s="653"/>
      <c r="L17" s="696"/>
      <c r="M17" s="3"/>
      <c r="N17" s="3"/>
      <c r="O17" s="3"/>
      <c r="P17" s="3"/>
      <c r="Q17" s="3"/>
      <c r="R17" s="3"/>
      <c r="S17" s="3"/>
      <c r="T17" s="3"/>
      <c r="U17" s="3"/>
      <c r="V17" s="3"/>
      <c r="W17" s="3"/>
      <c r="X17" s="3"/>
      <c r="Y17" s="3"/>
      <c r="Z17" s="3"/>
    </row>
    <row r="18" spans="1:26" x14ac:dyDescent="0.25">
      <c r="A18" s="753"/>
      <c r="B18" s="653"/>
      <c r="C18" s="653"/>
      <c r="D18" s="653"/>
      <c r="E18" s="653"/>
      <c r="F18" s="653"/>
      <c r="G18" s="653"/>
      <c r="H18" s="653"/>
      <c r="I18" s="653"/>
      <c r="J18" s="653"/>
      <c r="K18" s="653"/>
      <c r="L18" s="696"/>
      <c r="M18" s="3"/>
      <c r="N18" s="3"/>
      <c r="O18" s="3"/>
      <c r="P18" s="3"/>
      <c r="Q18" s="3"/>
      <c r="R18" s="3"/>
      <c r="S18" s="3"/>
      <c r="T18" s="3"/>
      <c r="U18" s="3"/>
      <c r="V18" s="3"/>
      <c r="W18" s="3"/>
      <c r="X18" s="3"/>
      <c r="Y18" s="3"/>
      <c r="Z18" s="3"/>
    </row>
    <row r="19" spans="1:26" x14ac:dyDescent="0.25">
      <c r="A19" s="753"/>
      <c r="B19" s="653"/>
      <c r="C19" s="653"/>
      <c r="D19" s="653"/>
      <c r="E19" s="653"/>
      <c r="F19" s="653"/>
      <c r="G19" s="653"/>
      <c r="H19" s="653"/>
      <c r="I19" s="653"/>
      <c r="J19" s="653"/>
      <c r="K19" s="653"/>
      <c r="L19" s="696"/>
      <c r="M19" s="3"/>
      <c r="N19" s="3"/>
      <c r="O19" s="3"/>
      <c r="P19" s="3"/>
      <c r="Q19" s="3"/>
      <c r="R19" s="3"/>
      <c r="S19" s="3"/>
      <c r="T19" s="3"/>
      <c r="U19" s="3"/>
      <c r="V19" s="3"/>
      <c r="W19" s="3"/>
      <c r="X19" s="3"/>
      <c r="Y19" s="3"/>
      <c r="Z19" s="3"/>
    </row>
    <row r="20" spans="1:26" x14ac:dyDescent="0.25">
      <c r="A20" s="753"/>
      <c r="B20" s="653"/>
      <c r="C20" s="653"/>
      <c r="D20" s="653"/>
      <c r="E20" s="653"/>
      <c r="F20" s="653"/>
      <c r="G20" s="653"/>
      <c r="H20" s="653"/>
      <c r="I20" s="653"/>
      <c r="J20" s="653"/>
      <c r="K20" s="653"/>
      <c r="L20" s="696"/>
      <c r="M20" s="3"/>
      <c r="N20" s="3"/>
      <c r="O20" s="3"/>
      <c r="P20" s="3"/>
      <c r="Q20" s="3"/>
      <c r="R20" s="3"/>
      <c r="S20" s="3"/>
      <c r="T20" s="3"/>
      <c r="U20" s="3"/>
      <c r="V20" s="3"/>
      <c r="W20" s="3"/>
      <c r="X20" s="3"/>
      <c r="Y20" s="3"/>
      <c r="Z20" s="3"/>
    </row>
    <row r="21" spans="1:26" ht="15.75" customHeight="1" x14ac:dyDescent="0.25">
      <c r="A21" s="753"/>
      <c r="B21" s="653"/>
      <c r="C21" s="653"/>
      <c r="D21" s="653"/>
      <c r="E21" s="653"/>
      <c r="F21" s="653"/>
      <c r="G21" s="653"/>
      <c r="H21" s="653"/>
      <c r="I21" s="653"/>
      <c r="J21" s="653"/>
      <c r="K21" s="653"/>
      <c r="L21" s="696"/>
      <c r="M21" s="3"/>
      <c r="N21" s="3"/>
      <c r="O21" s="3"/>
      <c r="P21" s="3"/>
      <c r="Q21" s="3"/>
      <c r="R21" s="3"/>
      <c r="S21" s="3"/>
      <c r="T21" s="3"/>
      <c r="U21" s="3"/>
      <c r="V21" s="3"/>
      <c r="W21" s="3"/>
      <c r="X21" s="3"/>
      <c r="Y21" s="3"/>
      <c r="Z21" s="3"/>
    </row>
    <row r="22" spans="1:26" ht="15.75" customHeight="1" x14ac:dyDescent="0.25">
      <c r="A22" s="753"/>
      <c r="B22" s="653"/>
      <c r="C22" s="653"/>
      <c r="D22" s="653"/>
      <c r="E22" s="653"/>
      <c r="F22" s="653"/>
      <c r="G22" s="653"/>
      <c r="H22" s="653"/>
      <c r="I22" s="653"/>
      <c r="J22" s="653"/>
      <c r="K22" s="653"/>
      <c r="L22" s="696"/>
      <c r="M22" s="3"/>
      <c r="N22" s="3"/>
      <c r="O22" s="3"/>
      <c r="P22" s="3"/>
      <c r="Q22" s="3"/>
      <c r="R22" s="3"/>
      <c r="S22" s="3"/>
      <c r="T22" s="3"/>
      <c r="U22" s="3"/>
      <c r="V22" s="3"/>
      <c r="W22" s="3"/>
      <c r="X22" s="3"/>
      <c r="Y22" s="3"/>
      <c r="Z22" s="3"/>
    </row>
    <row r="23" spans="1:26" ht="15.75" customHeight="1" x14ac:dyDescent="0.25">
      <c r="A23" s="753"/>
      <c r="B23" s="653"/>
      <c r="C23" s="653"/>
      <c r="D23" s="653"/>
      <c r="E23" s="653"/>
      <c r="F23" s="653"/>
      <c r="G23" s="653"/>
      <c r="H23" s="653"/>
      <c r="I23" s="653"/>
      <c r="J23" s="653"/>
      <c r="K23" s="653"/>
      <c r="L23" s="696"/>
      <c r="M23" s="3"/>
      <c r="N23" s="3"/>
      <c r="O23" s="3"/>
      <c r="P23" s="3"/>
      <c r="Q23" s="3"/>
      <c r="R23" s="3"/>
      <c r="S23" s="3"/>
      <c r="T23" s="3"/>
      <c r="U23" s="3"/>
      <c r="V23" s="3"/>
      <c r="W23" s="3"/>
      <c r="X23" s="3"/>
      <c r="Y23" s="3"/>
      <c r="Z23" s="3"/>
    </row>
    <row r="24" spans="1:26" ht="15.75" customHeight="1" x14ac:dyDescent="0.25">
      <c r="A24" s="753"/>
      <c r="B24" s="653"/>
      <c r="C24" s="653"/>
      <c r="D24" s="653"/>
      <c r="E24" s="653"/>
      <c r="F24" s="653"/>
      <c r="G24" s="653"/>
      <c r="H24" s="653"/>
      <c r="I24" s="653"/>
      <c r="J24" s="653"/>
      <c r="K24" s="653"/>
      <c r="L24" s="696"/>
      <c r="M24" s="3"/>
      <c r="N24" s="3"/>
      <c r="O24" s="3"/>
      <c r="P24" s="3"/>
      <c r="Q24" s="3"/>
      <c r="R24" s="3"/>
      <c r="S24" s="3"/>
      <c r="T24" s="3"/>
      <c r="U24" s="3"/>
      <c r="V24" s="3"/>
      <c r="W24" s="3"/>
      <c r="X24" s="3"/>
      <c r="Y24" s="3"/>
      <c r="Z24" s="3"/>
    </row>
    <row r="25" spans="1:26" ht="15.75" customHeight="1" x14ac:dyDescent="0.25">
      <c r="A25" s="753"/>
      <c r="B25" s="653"/>
      <c r="C25" s="653"/>
      <c r="D25" s="653"/>
      <c r="E25" s="653"/>
      <c r="F25" s="653"/>
      <c r="G25" s="653"/>
      <c r="H25" s="653"/>
      <c r="I25" s="653"/>
      <c r="J25" s="653"/>
      <c r="K25" s="653"/>
      <c r="L25" s="696"/>
      <c r="M25" s="3"/>
      <c r="N25" s="3"/>
      <c r="O25" s="3"/>
      <c r="P25" s="3"/>
      <c r="Q25" s="3"/>
      <c r="R25" s="3"/>
      <c r="S25" s="3"/>
      <c r="T25" s="3"/>
      <c r="U25" s="3"/>
      <c r="V25" s="3"/>
      <c r="W25" s="3"/>
      <c r="X25" s="3"/>
      <c r="Y25" s="3"/>
      <c r="Z25" s="3"/>
    </row>
    <row r="26" spans="1:26" ht="15.75" customHeight="1" x14ac:dyDescent="0.25">
      <c r="A26" s="753"/>
      <c r="B26" s="653"/>
      <c r="C26" s="653"/>
      <c r="D26" s="653"/>
      <c r="E26" s="653"/>
      <c r="F26" s="653"/>
      <c r="G26" s="653"/>
      <c r="H26" s="653"/>
      <c r="I26" s="653"/>
      <c r="J26" s="653"/>
      <c r="K26" s="653"/>
      <c r="L26" s="696"/>
      <c r="M26" s="3"/>
      <c r="N26" s="3"/>
      <c r="O26" s="3"/>
      <c r="P26" s="3"/>
      <c r="Q26" s="3"/>
      <c r="R26" s="3"/>
      <c r="S26" s="3"/>
      <c r="T26" s="3"/>
      <c r="U26" s="3"/>
      <c r="V26" s="3"/>
      <c r="W26" s="3"/>
      <c r="X26" s="3"/>
      <c r="Y26" s="3"/>
      <c r="Z26" s="3"/>
    </row>
    <row r="27" spans="1:26" ht="15.75" customHeight="1" x14ac:dyDescent="0.25">
      <c r="A27" s="753"/>
      <c r="B27" s="653"/>
      <c r="C27" s="653"/>
      <c r="D27" s="653"/>
      <c r="E27" s="653"/>
      <c r="F27" s="653"/>
      <c r="G27" s="653"/>
      <c r="H27" s="653"/>
      <c r="I27" s="653"/>
      <c r="J27" s="653"/>
      <c r="K27" s="653"/>
      <c r="L27" s="696"/>
      <c r="M27" s="3"/>
      <c r="N27" s="3"/>
      <c r="O27" s="3"/>
      <c r="P27" s="3"/>
      <c r="Q27" s="3"/>
      <c r="R27" s="3"/>
      <c r="S27" s="3"/>
      <c r="T27" s="3"/>
      <c r="U27" s="3"/>
      <c r="V27" s="3"/>
      <c r="W27" s="3"/>
      <c r="X27" s="3"/>
      <c r="Y27" s="3"/>
      <c r="Z27" s="3"/>
    </row>
    <row r="28" spans="1:26" ht="15.75" customHeight="1" x14ac:dyDescent="0.25">
      <c r="A28" s="753"/>
      <c r="B28" s="653"/>
      <c r="C28" s="653"/>
      <c r="D28" s="653"/>
      <c r="E28" s="653"/>
      <c r="F28" s="653"/>
      <c r="G28" s="653"/>
      <c r="H28" s="653"/>
      <c r="I28" s="653"/>
      <c r="J28" s="653"/>
      <c r="K28" s="653"/>
      <c r="L28" s="696"/>
      <c r="M28" s="3"/>
      <c r="N28" s="3"/>
      <c r="O28" s="3"/>
      <c r="P28" s="3"/>
      <c r="Q28" s="3"/>
      <c r="R28" s="3"/>
      <c r="S28" s="3"/>
      <c r="T28" s="3"/>
      <c r="U28" s="3"/>
      <c r="V28" s="3"/>
      <c r="W28" s="3"/>
      <c r="X28" s="3"/>
      <c r="Y28" s="3"/>
      <c r="Z28" s="3"/>
    </row>
    <row r="29" spans="1:26" ht="15.75" customHeight="1" x14ac:dyDescent="0.25">
      <c r="A29" s="753"/>
      <c r="B29" s="653"/>
      <c r="C29" s="653"/>
      <c r="D29" s="653"/>
      <c r="E29" s="653"/>
      <c r="F29" s="653"/>
      <c r="G29" s="653"/>
      <c r="H29" s="653"/>
      <c r="I29" s="653"/>
      <c r="J29" s="653"/>
      <c r="K29" s="653"/>
      <c r="L29" s="696"/>
      <c r="M29" s="3"/>
      <c r="N29" s="3"/>
      <c r="O29" s="3"/>
      <c r="P29" s="3"/>
      <c r="Q29" s="3"/>
      <c r="R29" s="3"/>
      <c r="S29" s="3"/>
      <c r="T29" s="3"/>
      <c r="U29" s="3"/>
      <c r="V29" s="3"/>
      <c r="W29" s="3"/>
      <c r="X29" s="3"/>
      <c r="Y29" s="3"/>
      <c r="Z29" s="3"/>
    </row>
    <row r="30" spans="1:26" ht="15.75" customHeight="1" x14ac:dyDescent="0.25">
      <c r="A30" s="753"/>
      <c r="B30" s="653"/>
      <c r="C30" s="653"/>
      <c r="D30" s="653"/>
      <c r="E30" s="653"/>
      <c r="F30" s="653"/>
      <c r="G30" s="653"/>
      <c r="H30" s="653"/>
      <c r="I30" s="653"/>
      <c r="J30" s="653"/>
      <c r="K30" s="653"/>
      <c r="L30" s="696"/>
      <c r="M30" s="3"/>
      <c r="N30" s="3"/>
      <c r="O30" s="3"/>
      <c r="P30" s="3"/>
      <c r="Q30" s="3"/>
      <c r="R30" s="3"/>
      <c r="S30" s="3"/>
      <c r="T30" s="3"/>
      <c r="U30" s="3"/>
      <c r="V30" s="3"/>
      <c r="W30" s="3"/>
      <c r="X30" s="3"/>
      <c r="Y30" s="3"/>
      <c r="Z30" s="3"/>
    </row>
    <row r="31" spans="1:26" ht="15.75" customHeight="1" x14ac:dyDescent="0.25">
      <c r="A31" s="753"/>
      <c r="B31" s="653"/>
      <c r="C31" s="653"/>
      <c r="D31" s="653"/>
      <c r="E31" s="653"/>
      <c r="F31" s="653"/>
      <c r="G31" s="653"/>
      <c r="H31" s="653"/>
      <c r="I31" s="653"/>
      <c r="J31" s="653"/>
      <c r="K31" s="653"/>
      <c r="L31" s="696"/>
      <c r="M31" s="3"/>
      <c r="N31" s="3"/>
      <c r="O31" s="3"/>
      <c r="P31" s="3"/>
      <c r="Q31" s="3"/>
      <c r="R31" s="3"/>
      <c r="S31" s="3"/>
      <c r="T31" s="3"/>
      <c r="U31" s="3"/>
      <c r="V31" s="3"/>
      <c r="W31" s="3"/>
      <c r="X31" s="3"/>
      <c r="Y31" s="3"/>
      <c r="Z31" s="3"/>
    </row>
    <row r="32" spans="1:26" ht="15.75" customHeight="1" x14ac:dyDescent="0.25">
      <c r="A32" s="753"/>
      <c r="B32" s="653"/>
      <c r="C32" s="653"/>
      <c r="D32" s="653"/>
      <c r="E32" s="653"/>
      <c r="F32" s="653"/>
      <c r="G32" s="653"/>
      <c r="H32" s="653"/>
      <c r="I32" s="653"/>
      <c r="J32" s="653"/>
      <c r="K32" s="653"/>
      <c r="L32" s="696"/>
      <c r="M32" s="3"/>
      <c r="N32" s="3"/>
      <c r="O32" s="3"/>
      <c r="P32" s="3"/>
      <c r="Q32" s="3"/>
      <c r="R32" s="3"/>
      <c r="S32" s="3"/>
      <c r="T32" s="3"/>
      <c r="U32" s="3"/>
      <c r="V32" s="3"/>
      <c r="W32" s="3"/>
      <c r="X32" s="3"/>
      <c r="Y32" s="3"/>
      <c r="Z32" s="3"/>
    </row>
    <row r="33" spans="1:26" ht="15.75" customHeight="1" x14ac:dyDescent="0.25">
      <c r="A33" s="753"/>
      <c r="B33" s="653"/>
      <c r="C33" s="653"/>
      <c r="D33" s="653"/>
      <c r="E33" s="653"/>
      <c r="F33" s="653"/>
      <c r="G33" s="653"/>
      <c r="H33" s="653"/>
      <c r="I33" s="653"/>
      <c r="J33" s="653"/>
      <c r="K33" s="653"/>
      <c r="L33" s="696"/>
      <c r="M33" s="3"/>
      <c r="N33" s="3"/>
      <c r="O33" s="3"/>
      <c r="P33" s="3"/>
      <c r="Q33" s="3"/>
      <c r="R33" s="3"/>
      <c r="S33" s="3"/>
      <c r="T33" s="3"/>
      <c r="U33" s="3"/>
      <c r="V33" s="3"/>
      <c r="W33" s="3"/>
      <c r="X33" s="3"/>
      <c r="Y33" s="3"/>
      <c r="Z33" s="3"/>
    </row>
    <row r="34" spans="1:26" ht="15.75" customHeight="1" x14ac:dyDescent="0.25">
      <c r="A34" s="753"/>
      <c r="B34" s="653"/>
      <c r="C34" s="653"/>
      <c r="D34" s="653"/>
      <c r="E34" s="653"/>
      <c r="F34" s="653"/>
      <c r="G34" s="653"/>
      <c r="H34" s="653"/>
      <c r="I34" s="653"/>
      <c r="J34" s="653"/>
      <c r="K34" s="653"/>
      <c r="L34" s="696"/>
      <c r="M34" s="3"/>
      <c r="N34" s="3"/>
      <c r="O34" s="3"/>
      <c r="P34" s="3"/>
      <c r="Q34" s="3"/>
      <c r="R34" s="3"/>
      <c r="S34" s="3"/>
      <c r="T34" s="3"/>
      <c r="U34" s="3"/>
      <c r="V34" s="3"/>
      <c r="W34" s="3"/>
      <c r="X34" s="3"/>
      <c r="Y34" s="3"/>
      <c r="Z34" s="3"/>
    </row>
    <row r="35" spans="1:26" ht="15.75" customHeight="1" x14ac:dyDescent="0.25">
      <c r="A35" s="753"/>
      <c r="B35" s="653"/>
      <c r="C35" s="653"/>
      <c r="D35" s="653"/>
      <c r="E35" s="653"/>
      <c r="F35" s="653"/>
      <c r="G35" s="653"/>
      <c r="H35" s="653"/>
      <c r="I35" s="653"/>
      <c r="J35" s="653"/>
      <c r="K35" s="653"/>
      <c r="L35" s="696"/>
      <c r="M35" s="3"/>
      <c r="N35" s="3"/>
      <c r="O35" s="3"/>
      <c r="P35" s="3"/>
      <c r="Q35" s="3"/>
      <c r="R35" s="3"/>
      <c r="S35" s="3"/>
      <c r="T35" s="3"/>
      <c r="U35" s="3"/>
      <c r="V35" s="3"/>
      <c r="W35" s="3"/>
      <c r="X35" s="3"/>
      <c r="Y35" s="3"/>
      <c r="Z35" s="3"/>
    </row>
    <row r="36" spans="1:26" ht="15.75" customHeight="1" x14ac:dyDescent="0.25">
      <c r="A36" s="753"/>
      <c r="B36" s="653"/>
      <c r="C36" s="653"/>
      <c r="D36" s="653"/>
      <c r="E36" s="653"/>
      <c r="F36" s="653"/>
      <c r="G36" s="653"/>
      <c r="H36" s="653"/>
      <c r="I36" s="653"/>
      <c r="J36" s="653"/>
      <c r="K36" s="653"/>
      <c r="L36" s="696"/>
      <c r="M36" s="3"/>
      <c r="N36" s="3"/>
      <c r="O36" s="3"/>
      <c r="P36" s="3"/>
      <c r="Q36" s="3"/>
      <c r="R36" s="3"/>
      <c r="S36" s="3"/>
      <c r="T36" s="3"/>
      <c r="U36" s="3"/>
      <c r="V36" s="3"/>
      <c r="W36" s="3"/>
      <c r="X36" s="3"/>
      <c r="Y36" s="3"/>
      <c r="Z36" s="3"/>
    </row>
    <row r="37" spans="1:26" ht="15.75" customHeight="1" x14ac:dyDescent="0.25">
      <c r="A37" s="753"/>
      <c r="B37" s="653"/>
      <c r="C37" s="653"/>
      <c r="D37" s="653"/>
      <c r="E37" s="653"/>
      <c r="F37" s="653"/>
      <c r="G37" s="653"/>
      <c r="H37" s="653"/>
      <c r="I37" s="653"/>
      <c r="J37" s="653"/>
      <c r="K37" s="653"/>
      <c r="L37" s="696"/>
      <c r="M37" s="3"/>
      <c r="N37" s="3"/>
      <c r="O37" s="3"/>
      <c r="P37" s="3"/>
      <c r="Q37" s="3"/>
      <c r="R37" s="3"/>
      <c r="S37" s="3"/>
      <c r="T37" s="3"/>
      <c r="U37" s="3"/>
      <c r="V37" s="3"/>
      <c r="W37" s="3"/>
      <c r="X37" s="3"/>
      <c r="Y37" s="3"/>
      <c r="Z37" s="3"/>
    </row>
    <row r="38" spans="1:26" ht="15.75" customHeight="1" x14ac:dyDescent="0.25">
      <c r="A38" s="753"/>
      <c r="B38" s="653"/>
      <c r="C38" s="653"/>
      <c r="D38" s="653"/>
      <c r="E38" s="653"/>
      <c r="F38" s="653"/>
      <c r="G38" s="653"/>
      <c r="H38" s="653"/>
      <c r="I38" s="653"/>
      <c r="J38" s="653"/>
      <c r="K38" s="653"/>
      <c r="L38" s="696"/>
      <c r="M38" s="3"/>
      <c r="N38" s="3"/>
      <c r="O38" s="3"/>
      <c r="P38" s="3"/>
      <c r="Q38" s="3"/>
      <c r="R38" s="3"/>
      <c r="S38" s="3"/>
      <c r="T38" s="3"/>
      <c r="U38" s="3"/>
      <c r="V38" s="3"/>
      <c r="W38" s="3"/>
      <c r="X38" s="3"/>
      <c r="Y38" s="3"/>
      <c r="Z38" s="3"/>
    </row>
    <row r="39" spans="1:26" ht="15.75" customHeight="1" x14ac:dyDescent="0.25">
      <c r="A39" s="753"/>
      <c r="B39" s="653"/>
      <c r="C39" s="653"/>
      <c r="D39" s="653"/>
      <c r="E39" s="653"/>
      <c r="F39" s="653"/>
      <c r="G39" s="653"/>
      <c r="H39" s="653"/>
      <c r="I39" s="653"/>
      <c r="J39" s="653"/>
      <c r="K39" s="653"/>
      <c r="L39" s="696"/>
      <c r="M39" s="3"/>
      <c r="N39" s="3"/>
      <c r="O39" s="3"/>
      <c r="P39" s="3"/>
      <c r="Q39" s="3"/>
      <c r="R39" s="3"/>
      <c r="S39" s="3"/>
      <c r="T39" s="3"/>
      <c r="U39" s="3"/>
      <c r="V39" s="3"/>
      <c r="W39" s="3"/>
      <c r="X39" s="3"/>
      <c r="Y39" s="3"/>
      <c r="Z39" s="3"/>
    </row>
    <row r="40" spans="1:26" ht="15.75" customHeight="1" x14ac:dyDescent="0.25">
      <c r="A40" s="753"/>
      <c r="B40" s="653"/>
      <c r="C40" s="653"/>
      <c r="D40" s="653"/>
      <c r="E40" s="653"/>
      <c r="F40" s="653"/>
      <c r="G40" s="653"/>
      <c r="H40" s="653"/>
      <c r="I40" s="653"/>
      <c r="J40" s="653"/>
      <c r="K40" s="653"/>
      <c r="L40" s="696"/>
      <c r="M40" s="3"/>
      <c r="N40" s="3"/>
      <c r="O40" s="3"/>
      <c r="P40" s="3"/>
      <c r="Q40" s="3"/>
      <c r="R40" s="3"/>
      <c r="S40" s="3"/>
      <c r="T40" s="3"/>
      <c r="U40" s="3"/>
      <c r="V40" s="3"/>
      <c r="W40" s="3"/>
      <c r="X40" s="3"/>
      <c r="Y40" s="3"/>
      <c r="Z40" s="3"/>
    </row>
    <row r="41" spans="1:26" ht="15.75" customHeight="1" x14ac:dyDescent="0.25">
      <c r="A41" s="753"/>
      <c r="B41" s="653"/>
      <c r="C41" s="653"/>
      <c r="D41" s="653"/>
      <c r="E41" s="653"/>
      <c r="F41" s="653"/>
      <c r="G41" s="653"/>
      <c r="H41" s="653"/>
      <c r="I41" s="653"/>
      <c r="J41" s="653"/>
      <c r="K41" s="653"/>
      <c r="L41" s="696"/>
      <c r="M41" s="3"/>
      <c r="N41" s="3"/>
      <c r="O41" s="3"/>
      <c r="P41" s="3"/>
      <c r="Q41" s="3"/>
      <c r="R41" s="3"/>
      <c r="S41" s="3"/>
      <c r="T41" s="3"/>
      <c r="U41" s="3"/>
      <c r="V41" s="3"/>
      <c r="W41" s="3"/>
      <c r="X41" s="3"/>
      <c r="Y41" s="3"/>
      <c r="Z41" s="3"/>
    </row>
    <row r="42" spans="1:26" ht="15.75" customHeight="1" x14ac:dyDescent="0.25">
      <c r="A42" s="753"/>
      <c r="B42" s="653"/>
      <c r="C42" s="653"/>
      <c r="D42" s="653"/>
      <c r="E42" s="653"/>
      <c r="F42" s="653"/>
      <c r="G42" s="653"/>
      <c r="H42" s="653"/>
      <c r="I42" s="653"/>
      <c r="J42" s="653"/>
      <c r="K42" s="653"/>
      <c r="L42" s="696"/>
      <c r="M42" s="3"/>
      <c r="N42" s="3"/>
      <c r="O42" s="3"/>
      <c r="P42" s="3"/>
      <c r="Q42" s="3"/>
      <c r="R42" s="3"/>
      <c r="S42" s="3"/>
      <c r="T42" s="3"/>
      <c r="U42" s="3"/>
      <c r="V42" s="3"/>
      <c r="W42" s="3"/>
      <c r="X42" s="3"/>
      <c r="Y42" s="3"/>
      <c r="Z42" s="3"/>
    </row>
    <row r="43" spans="1:26" ht="15.75" customHeight="1" x14ac:dyDescent="0.25">
      <c r="A43" s="754"/>
      <c r="B43" s="697"/>
      <c r="C43" s="697"/>
      <c r="D43" s="697"/>
      <c r="E43" s="697"/>
      <c r="F43" s="697"/>
      <c r="G43" s="697"/>
      <c r="H43" s="697"/>
      <c r="I43" s="697"/>
      <c r="J43" s="697"/>
      <c r="K43" s="697"/>
      <c r="L43" s="698"/>
      <c r="M43" s="3"/>
      <c r="N43" s="3"/>
      <c r="O43" s="3"/>
      <c r="P43" s="3"/>
      <c r="Q43" s="3"/>
      <c r="R43" s="3"/>
      <c r="S43" s="3"/>
      <c r="T43" s="3"/>
      <c r="U43" s="3"/>
      <c r="V43" s="3"/>
      <c r="W43" s="3"/>
      <c r="X43" s="3"/>
      <c r="Y43" s="3"/>
      <c r="Z43" s="3"/>
    </row>
    <row r="44" spans="1:26" ht="15.75" customHeight="1" x14ac:dyDescent="0.25">
      <c r="A44" s="104"/>
      <c r="B44" s="104"/>
      <c r="C44" s="104"/>
      <c r="D44" s="104"/>
      <c r="E44" s="104"/>
      <c r="F44" s="104"/>
      <c r="G44" s="104"/>
      <c r="H44" s="104"/>
      <c r="I44" s="104"/>
      <c r="J44" s="104"/>
      <c r="K44" s="104"/>
      <c r="L44" s="104"/>
      <c r="M44" s="3"/>
      <c r="N44" s="3"/>
      <c r="O44" s="3"/>
      <c r="P44" s="3"/>
      <c r="Q44" s="3"/>
      <c r="R44" s="3"/>
      <c r="S44" s="3"/>
      <c r="T44" s="3"/>
      <c r="U44" s="3"/>
      <c r="V44" s="3"/>
      <c r="W44" s="3"/>
      <c r="X44" s="3"/>
      <c r="Y44" s="3"/>
      <c r="Z44" s="3"/>
    </row>
    <row r="45" spans="1:26" ht="15.75" customHeight="1" x14ac:dyDescent="0.25">
      <c r="A45" s="104"/>
      <c r="B45" s="990" t="s">
        <v>491</v>
      </c>
      <c r="C45" s="787"/>
      <c r="D45" s="991" t="s">
        <v>492</v>
      </c>
      <c r="E45" s="786"/>
      <c r="F45" s="787"/>
      <c r="G45" s="991" t="s">
        <v>493</v>
      </c>
      <c r="H45" s="786"/>
      <c r="I45" s="787"/>
      <c r="J45" s="991" t="s">
        <v>494</v>
      </c>
      <c r="K45" s="942"/>
      <c r="L45" s="104"/>
      <c r="M45" s="3"/>
      <c r="N45" s="3"/>
      <c r="O45" s="3"/>
      <c r="P45" s="3"/>
      <c r="Q45" s="3"/>
      <c r="R45" s="3"/>
      <c r="S45" s="3"/>
      <c r="T45" s="3"/>
      <c r="U45" s="3"/>
      <c r="V45" s="3"/>
      <c r="W45" s="3"/>
      <c r="X45" s="3"/>
      <c r="Y45" s="3"/>
      <c r="Z45" s="3"/>
    </row>
    <row r="46" spans="1:26" ht="15.75" customHeight="1" x14ac:dyDescent="0.25">
      <c r="A46" s="104"/>
      <c r="B46" s="1045"/>
      <c r="C46" s="950"/>
      <c r="D46" s="1043"/>
      <c r="E46" s="870"/>
      <c r="F46" s="950"/>
      <c r="G46" s="1043"/>
      <c r="H46" s="870"/>
      <c r="I46" s="950"/>
      <c r="J46" s="1044"/>
      <c r="K46" s="871"/>
      <c r="L46" s="104"/>
      <c r="M46" s="3"/>
      <c r="N46" s="3"/>
      <c r="O46" s="3"/>
      <c r="P46" s="3"/>
      <c r="Q46" s="3"/>
      <c r="R46" s="3"/>
      <c r="S46" s="3"/>
      <c r="T46" s="3"/>
      <c r="U46" s="3"/>
      <c r="V46" s="3"/>
      <c r="W46" s="3"/>
      <c r="X46" s="3"/>
      <c r="Y46" s="3"/>
      <c r="Z46" s="3"/>
    </row>
    <row r="47" spans="1:26" ht="15.75" customHeight="1" x14ac:dyDescent="0.25">
      <c r="A47" s="356"/>
      <c r="B47" s="356"/>
      <c r="C47" s="357"/>
      <c r="D47" s="358"/>
      <c r="E47" s="358"/>
      <c r="F47" s="359"/>
      <c r="G47" s="356"/>
      <c r="H47" s="360"/>
      <c r="I47" s="356"/>
      <c r="J47" s="356"/>
      <c r="K47" s="356"/>
      <c r="L47" s="359"/>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3">
    <mergeCell ref="B46:C46"/>
    <mergeCell ref="D46:F46"/>
    <mergeCell ref="G46:I46"/>
    <mergeCell ref="J46:K46"/>
    <mergeCell ref="D4:G4"/>
    <mergeCell ref="H4:J4"/>
    <mergeCell ref="B5:G5"/>
    <mergeCell ref="H5:J5"/>
    <mergeCell ref="K5:L5"/>
    <mergeCell ref="A9:L9"/>
    <mergeCell ref="A10:L43"/>
    <mergeCell ref="A4:C4"/>
    <mergeCell ref="K4:L4"/>
    <mergeCell ref="B45:C45"/>
    <mergeCell ref="D45:F45"/>
    <mergeCell ref="G45:I45"/>
    <mergeCell ref="J45:K45"/>
    <mergeCell ref="A1:B1"/>
    <mergeCell ref="C1:G1"/>
    <mergeCell ref="I1:L1"/>
    <mergeCell ref="A2:B2"/>
    <mergeCell ref="C2:G2"/>
    <mergeCell ref="I2:L2"/>
  </mergeCells>
  <printOptions horizontalCentered="1"/>
  <pageMargins left="0.25" right="0.25" top="0.75" bottom="0.75" header="0" footer="0"/>
  <pageSetup scale="94" orientation="portrait" r:id="rId1"/>
  <headerFooter>
    <oddHeader>&amp;CTooling Fixtures - Property of AM General, LLC</oddHeader>
    <oddFooter>&amp;L 1AF0003 &amp;A&amp;CFF0000Printed Copy Uncontrolled.   
&amp;RRev &amp;D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heetViews>
  <sheetFormatPr defaultColWidth="12.625" defaultRowHeight="15" customHeight="1" x14ac:dyDescent="0.2"/>
  <cols>
    <col min="1" max="1" width="8.25" customWidth="1"/>
    <col min="2" max="26" width="8" customWidth="1"/>
  </cols>
  <sheetData>
    <row r="1" spans="1:26" x14ac:dyDescent="0.25">
      <c r="A1" s="3"/>
      <c r="B1" s="3"/>
      <c r="C1" s="3"/>
      <c r="D1" s="3"/>
      <c r="E1" s="3"/>
      <c r="F1" s="3"/>
      <c r="G1" s="3"/>
      <c r="H1" s="3"/>
      <c r="I1" s="3"/>
      <c r="J1" s="3"/>
      <c r="K1" s="3"/>
      <c r="L1" s="3"/>
      <c r="M1" s="3"/>
      <c r="N1" s="3"/>
      <c r="O1" s="3"/>
      <c r="P1" s="3"/>
      <c r="Q1" s="3"/>
      <c r="R1" s="3"/>
      <c r="S1" s="3"/>
      <c r="T1" s="3"/>
      <c r="U1" s="3"/>
      <c r="V1" s="3"/>
      <c r="W1" s="3"/>
      <c r="X1" s="3"/>
      <c r="Y1" s="3"/>
      <c r="Z1" s="3"/>
    </row>
    <row r="2" spans="1:26" ht="20.25" customHeight="1" x14ac:dyDescent="0.25">
      <c r="A2" s="3"/>
      <c r="B2" s="5"/>
      <c r="C2" s="5"/>
      <c r="D2" s="5"/>
      <c r="E2" s="5"/>
      <c r="F2" s="5"/>
      <c r="G2" s="5"/>
      <c r="H2" s="5"/>
      <c r="I2" s="5"/>
      <c r="J2" s="5"/>
      <c r="K2" s="3"/>
      <c r="L2" s="3"/>
      <c r="M2" s="3"/>
      <c r="N2" s="3"/>
      <c r="O2" s="3"/>
      <c r="P2" s="3"/>
      <c r="Q2" s="3"/>
      <c r="R2" s="3"/>
      <c r="S2" s="3"/>
      <c r="T2" s="3"/>
      <c r="U2" s="3"/>
      <c r="V2" s="3"/>
      <c r="W2" s="3"/>
      <c r="X2" s="3"/>
      <c r="Y2" s="3"/>
      <c r="Z2" s="3"/>
    </row>
    <row r="3" spans="1:26" x14ac:dyDescent="0.25">
      <c r="A3" s="3"/>
      <c r="B3" s="3"/>
      <c r="C3" s="3"/>
      <c r="D3" s="3"/>
      <c r="E3" s="3"/>
      <c r="F3" s="3"/>
      <c r="G3" s="3"/>
      <c r="H3" s="3"/>
      <c r="I3" s="3"/>
      <c r="J3" s="3"/>
      <c r="K3" s="3"/>
      <c r="L3" s="3"/>
      <c r="M3" s="3"/>
      <c r="N3" s="3"/>
      <c r="O3" s="3"/>
      <c r="P3" s="3"/>
      <c r="Q3" s="3"/>
      <c r="R3" s="3"/>
      <c r="S3" s="3"/>
      <c r="T3" s="3"/>
      <c r="U3" s="3"/>
      <c r="V3" s="3"/>
      <c r="W3" s="3"/>
      <c r="X3" s="3"/>
      <c r="Y3" s="3"/>
      <c r="Z3" s="3"/>
    </row>
    <row r="4" spans="1:26" x14ac:dyDescent="0.25">
      <c r="A4" s="3"/>
      <c r="B4" s="8"/>
      <c r="C4" s="8"/>
      <c r="D4" s="8"/>
      <c r="E4" s="8"/>
      <c r="F4" s="8"/>
      <c r="G4" s="8"/>
      <c r="H4" s="8"/>
      <c r="I4" s="8"/>
      <c r="J4" s="8"/>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ht="17.25" customHeight="1" x14ac:dyDescent="0.25">
      <c r="A6" s="3"/>
      <c r="B6" s="10"/>
      <c r="C6" s="8"/>
      <c r="D6" s="8"/>
      <c r="E6" s="8"/>
      <c r="F6" s="8"/>
      <c r="G6" s="8"/>
      <c r="H6" s="8"/>
      <c r="I6" s="8"/>
      <c r="J6" s="8"/>
      <c r="K6" s="3"/>
      <c r="L6" s="3"/>
      <c r="M6" s="3"/>
      <c r="N6" s="3"/>
      <c r="O6" s="3"/>
      <c r="P6" s="3"/>
      <c r="Q6" s="3"/>
      <c r="R6" s="3"/>
      <c r="S6" s="3"/>
      <c r="T6" s="3"/>
      <c r="U6" s="3"/>
      <c r="V6" s="3"/>
      <c r="W6" s="3"/>
      <c r="X6" s="3"/>
      <c r="Y6" s="3"/>
      <c r="Z6" s="3"/>
    </row>
    <row r="7" spans="1:26" x14ac:dyDescent="0.25">
      <c r="A7" s="3"/>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3"/>
      <c r="B8" s="10"/>
      <c r="C8" s="10"/>
      <c r="D8" s="10"/>
      <c r="E8" s="10"/>
      <c r="F8" s="10"/>
      <c r="G8" s="10"/>
      <c r="H8" s="10"/>
      <c r="I8" s="10"/>
      <c r="J8" s="10"/>
      <c r="K8" s="3"/>
      <c r="L8" s="3"/>
      <c r="M8" s="3"/>
      <c r="N8" s="3"/>
      <c r="O8" s="3"/>
      <c r="P8" s="3"/>
      <c r="Q8" s="3"/>
      <c r="R8" s="3"/>
      <c r="S8" s="3"/>
      <c r="T8" s="3"/>
      <c r="U8" s="3"/>
      <c r="V8" s="3"/>
      <c r="W8" s="3"/>
      <c r="X8" s="3"/>
      <c r="Y8" s="3"/>
      <c r="Z8" s="3"/>
    </row>
    <row r="9" spans="1:26" x14ac:dyDescent="0.25">
      <c r="A9" s="3"/>
      <c r="B9" s="3"/>
      <c r="C9" s="3"/>
      <c r="D9" s="3"/>
      <c r="E9" s="3"/>
      <c r="F9" s="3"/>
      <c r="G9" s="3"/>
      <c r="H9" s="3"/>
      <c r="I9" s="3"/>
      <c r="J9" s="3"/>
      <c r="K9" s="3"/>
      <c r="L9" s="3"/>
      <c r="M9" s="3"/>
      <c r="N9" s="3"/>
      <c r="O9" s="3"/>
      <c r="P9" s="3"/>
      <c r="Q9" s="3"/>
      <c r="R9" s="3"/>
      <c r="S9" s="3"/>
      <c r="T9" s="3"/>
      <c r="U9" s="3"/>
      <c r="V9" s="3"/>
      <c r="W9" s="3"/>
      <c r="X9" s="3"/>
      <c r="Y9" s="3"/>
      <c r="Z9" s="3"/>
    </row>
    <row r="10" spans="1:26" ht="12.75" customHeight="1" x14ac:dyDescent="0.25">
      <c r="A10" s="3"/>
      <c r="B10" s="10"/>
      <c r="C10" s="10"/>
      <c r="D10" s="10"/>
      <c r="E10" s="10"/>
      <c r="F10" s="10"/>
      <c r="G10" s="10"/>
      <c r="H10" s="10"/>
      <c r="I10" s="10"/>
      <c r="J10" s="10"/>
      <c r="K10" s="3"/>
      <c r="L10" s="3"/>
      <c r="M10" s="3"/>
      <c r="N10" s="3"/>
      <c r="O10" s="3"/>
      <c r="P10" s="3"/>
      <c r="Q10" s="3"/>
      <c r="R10" s="3"/>
      <c r="S10" s="3"/>
      <c r="T10" s="3"/>
      <c r="U10" s="3"/>
      <c r="V10" s="3"/>
      <c r="W10" s="3"/>
      <c r="X10" s="3"/>
      <c r="Y10" s="3"/>
      <c r="Z10" s="3"/>
    </row>
    <row r="11" spans="1:26" x14ac:dyDescent="0.25">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x14ac:dyDescent="0.25">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x14ac:dyDescent="0.25">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x14ac:dyDescent="0.25">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rintOptions horizontalCentered="1"/>
  <pageMargins left="0.7" right="0.7" top="0.75" bottom="0.75" header="0" footer="0"/>
  <pageSetup orientation="portrait"/>
  <headerFooter>
    <oddHeader>&amp;CInitial Process Studies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Z1000"/>
  <sheetViews>
    <sheetView showGridLines="0" zoomScaleNormal="100" workbookViewId="0">
      <selection activeCell="AN31" sqref="AN31:AZ31"/>
    </sheetView>
  </sheetViews>
  <sheetFormatPr defaultColWidth="12.625" defaultRowHeight="15" customHeight="1" x14ac:dyDescent="0.2"/>
  <cols>
    <col min="1" max="19" width="2.25" customWidth="1"/>
    <col min="20" max="39" width="2.625" customWidth="1"/>
    <col min="40" max="52" width="2.25" customWidth="1"/>
  </cols>
  <sheetData>
    <row r="1" spans="1:52" ht="3.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52" ht="13.5" customHeight="1" x14ac:dyDescent="0.2">
      <c r="A2" s="691" t="s">
        <v>6</v>
      </c>
      <c r="B2" s="692"/>
      <c r="C2" s="692"/>
      <c r="D2" s="692"/>
      <c r="E2" s="692"/>
      <c r="F2" s="692"/>
      <c r="G2" s="692"/>
      <c r="H2" s="693"/>
      <c r="I2" s="694" t="str">
        <f>IF(ISBLANK(Information!D2),"",Information!D2)</f>
        <v/>
      </c>
      <c r="J2" s="664"/>
      <c r="K2" s="664"/>
      <c r="L2" s="664"/>
      <c r="M2" s="664"/>
      <c r="N2" s="664"/>
      <c r="O2" s="664"/>
      <c r="P2" s="664"/>
      <c r="Q2" s="664"/>
      <c r="R2" s="664"/>
      <c r="S2" s="664"/>
      <c r="T2" s="665"/>
      <c r="U2" s="695" t="s">
        <v>26</v>
      </c>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8"/>
    </row>
    <row r="3" spans="1:52" ht="13.5" customHeight="1" x14ac:dyDescent="0.2">
      <c r="A3" s="699" t="s">
        <v>7</v>
      </c>
      <c r="B3" s="660"/>
      <c r="C3" s="660"/>
      <c r="D3" s="660"/>
      <c r="E3" s="660"/>
      <c r="F3" s="660"/>
      <c r="G3" s="660"/>
      <c r="H3" s="700"/>
      <c r="I3" s="701" t="str">
        <f>IF(ISBLANK(Information!D3),"",Information!D3)</f>
        <v/>
      </c>
      <c r="J3" s="669"/>
      <c r="K3" s="669"/>
      <c r="L3" s="669"/>
      <c r="M3" s="669"/>
      <c r="N3" s="669"/>
      <c r="O3" s="669"/>
      <c r="P3" s="669"/>
      <c r="Q3" s="669"/>
      <c r="R3" s="669"/>
      <c r="S3" s="669"/>
      <c r="T3" s="670"/>
      <c r="U3" s="653"/>
      <c r="V3" s="653"/>
      <c r="W3" s="653"/>
      <c r="X3" s="653"/>
      <c r="Y3" s="653"/>
      <c r="Z3" s="653"/>
      <c r="AA3" s="653"/>
      <c r="AB3" s="653"/>
      <c r="AC3" s="653"/>
      <c r="AD3" s="653"/>
      <c r="AE3" s="653"/>
      <c r="AF3" s="653"/>
      <c r="AG3" s="653"/>
      <c r="AH3" s="653"/>
      <c r="AI3" s="653"/>
      <c r="AJ3" s="653"/>
      <c r="AK3" s="653"/>
      <c r="AL3" s="653"/>
      <c r="AM3" s="653"/>
      <c r="AN3" s="653"/>
      <c r="AO3" s="653"/>
      <c r="AP3" s="653"/>
      <c r="AQ3" s="653"/>
      <c r="AR3" s="653"/>
      <c r="AS3" s="653"/>
      <c r="AT3" s="653"/>
      <c r="AU3" s="653"/>
      <c r="AV3" s="653"/>
      <c r="AW3" s="653"/>
      <c r="AX3" s="653"/>
      <c r="AY3" s="653"/>
      <c r="AZ3" s="696"/>
    </row>
    <row r="4" spans="1:52" ht="13.5" customHeight="1" x14ac:dyDescent="0.2">
      <c r="A4" s="699" t="s">
        <v>34</v>
      </c>
      <c r="B4" s="660"/>
      <c r="C4" s="660"/>
      <c r="D4" s="660"/>
      <c r="E4" s="660"/>
      <c r="F4" s="660"/>
      <c r="G4" s="660"/>
      <c r="H4" s="700"/>
      <c r="I4" s="701" t="str">
        <f>IF(ISBLANK(Information!D35),"",Information!D35)</f>
        <v/>
      </c>
      <c r="J4" s="669"/>
      <c r="K4" s="669"/>
      <c r="L4" s="669"/>
      <c r="M4" s="669"/>
      <c r="N4" s="669"/>
      <c r="O4" s="669"/>
      <c r="P4" s="669"/>
      <c r="Q4" s="669"/>
      <c r="R4" s="669"/>
      <c r="S4" s="669"/>
      <c r="T4" s="670"/>
      <c r="U4" s="653"/>
      <c r="V4" s="653"/>
      <c r="W4" s="653"/>
      <c r="X4" s="653"/>
      <c r="Y4" s="653"/>
      <c r="Z4" s="653"/>
      <c r="AA4" s="653"/>
      <c r="AB4" s="653"/>
      <c r="AC4" s="653"/>
      <c r="AD4" s="653"/>
      <c r="AE4" s="653"/>
      <c r="AF4" s="653"/>
      <c r="AG4" s="653"/>
      <c r="AH4" s="653"/>
      <c r="AI4" s="653"/>
      <c r="AJ4" s="653"/>
      <c r="AK4" s="653"/>
      <c r="AL4" s="653"/>
      <c r="AM4" s="653"/>
      <c r="AN4" s="653"/>
      <c r="AO4" s="653"/>
      <c r="AP4" s="653"/>
      <c r="AQ4" s="653"/>
      <c r="AR4" s="653"/>
      <c r="AS4" s="653"/>
      <c r="AT4" s="653"/>
      <c r="AU4" s="653"/>
      <c r="AV4" s="653"/>
      <c r="AW4" s="653"/>
      <c r="AX4" s="653"/>
      <c r="AY4" s="653"/>
      <c r="AZ4" s="696"/>
    </row>
    <row r="5" spans="1:52" ht="13.5" customHeight="1" x14ac:dyDescent="0.2">
      <c r="A5" s="699" t="s">
        <v>36</v>
      </c>
      <c r="B5" s="660"/>
      <c r="C5" s="660"/>
      <c r="D5" s="660"/>
      <c r="E5" s="660"/>
      <c r="F5" s="660"/>
      <c r="G5" s="660"/>
      <c r="H5" s="700"/>
      <c r="I5" s="701" t="str">
        <f>IF(ISBLANK(Information!D36),"",Information!D36)</f>
        <v/>
      </c>
      <c r="J5" s="669"/>
      <c r="K5" s="669"/>
      <c r="L5" s="669"/>
      <c r="M5" s="669"/>
      <c r="N5" s="669"/>
      <c r="O5" s="669"/>
      <c r="P5" s="669"/>
      <c r="Q5" s="669"/>
      <c r="R5" s="669"/>
      <c r="S5" s="669"/>
      <c r="T5" s="670"/>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653"/>
      <c r="AZ5" s="696"/>
    </row>
    <row r="6" spans="1:52" ht="13.5" customHeight="1" x14ac:dyDescent="0.2">
      <c r="A6" s="702" t="s">
        <v>38</v>
      </c>
      <c r="B6" s="703"/>
      <c r="C6" s="703"/>
      <c r="D6" s="703"/>
      <c r="E6" s="703"/>
      <c r="F6" s="703"/>
      <c r="G6" s="703"/>
      <c r="H6" s="704"/>
      <c r="I6" s="705"/>
      <c r="J6" s="682"/>
      <c r="K6" s="682"/>
      <c r="L6" s="682"/>
      <c r="M6" s="682"/>
      <c r="N6" s="682"/>
      <c r="O6" s="682"/>
      <c r="P6" s="682"/>
      <c r="Q6" s="682"/>
      <c r="R6" s="682"/>
      <c r="S6" s="682"/>
      <c r="T6" s="686"/>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7"/>
      <c r="AZ6" s="698"/>
    </row>
    <row r="7" spans="1:52" ht="3.75" customHeight="1" x14ac:dyDescent="0.2">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row>
    <row r="8" spans="1:52" ht="11.25" customHeight="1" x14ac:dyDescent="0.2">
      <c r="A8" s="15">
        <v>1</v>
      </c>
      <c r="B8" s="687" t="s">
        <v>41</v>
      </c>
      <c r="C8" s="664"/>
      <c r="D8" s="664"/>
      <c r="E8" s="664"/>
      <c r="F8" s="664"/>
      <c r="G8" s="664"/>
      <c r="H8" s="664"/>
      <c r="I8" s="664"/>
      <c r="J8" s="664"/>
      <c r="K8" s="664"/>
      <c r="L8" s="664"/>
      <c r="M8" s="664"/>
      <c r="N8" s="664"/>
      <c r="O8" s="664"/>
      <c r="P8" s="664"/>
      <c r="Q8" s="664"/>
      <c r="R8" s="664"/>
      <c r="S8" s="664"/>
      <c r="T8" s="664"/>
      <c r="U8" s="664"/>
      <c r="V8" s="664"/>
      <c r="W8" s="664"/>
      <c r="X8" s="664"/>
      <c r="Y8" s="664"/>
      <c r="Z8" s="667"/>
      <c r="AA8" s="16">
        <v>11</v>
      </c>
      <c r="AB8" s="688" t="s">
        <v>42</v>
      </c>
      <c r="AC8" s="664"/>
      <c r="AD8" s="664"/>
      <c r="AE8" s="664"/>
      <c r="AF8" s="664"/>
      <c r="AG8" s="664"/>
      <c r="AH8" s="664"/>
      <c r="AI8" s="664"/>
      <c r="AJ8" s="664"/>
      <c r="AK8" s="664"/>
      <c r="AL8" s="664"/>
      <c r="AM8" s="664"/>
      <c r="AN8" s="664"/>
      <c r="AO8" s="664"/>
      <c r="AP8" s="664"/>
      <c r="AQ8" s="664"/>
      <c r="AR8" s="664"/>
      <c r="AS8" s="664"/>
      <c r="AT8" s="664"/>
      <c r="AU8" s="664"/>
      <c r="AV8" s="664"/>
      <c r="AW8" s="664"/>
      <c r="AX8" s="664"/>
      <c r="AY8" s="664"/>
      <c r="AZ8" s="667"/>
    </row>
    <row r="9" spans="1:52" ht="11.25" customHeight="1" x14ac:dyDescent="0.2">
      <c r="A9" s="17">
        <v>2</v>
      </c>
      <c r="B9" s="689" t="s">
        <v>43</v>
      </c>
      <c r="C9" s="669"/>
      <c r="D9" s="669"/>
      <c r="E9" s="669"/>
      <c r="F9" s="669"/>
      <c r="G9" s="669"/>
      <c r="H9" s="669"/>
      <c r="I9" s="669"/>
      <c r="J9" s="669"/>
      <c r="K9" s="669"/>
      <c r="L9" s="669"/>
      <c r="M9" s="669"/>
      <c r="N9" s="669"/>
      <c r="O9" s="669"/>
      <c r="P9" s="669"/>
      <c r="Q9" s="669"/>
      <c r="R9" s="669"/>
      <c r="S9" s="669"/>
      <c r="T9" s="669"/>
      <c r="U9" s="669"/>
      <c r="V9" s="669"/>
      <c r="W9" s="669"/>
      <c r="X9" s="669"/>
      <c r="Y9" s="669"/>
      <c r="Z9" s="680"/>
      <c r="AA9" s="18">
        <v>12</v>
      </c>
      <c r="AB9" s="690" t="s">
        <v>44</v>
      </c>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80"/>
    </row>
    <row r="10" spans="1:52" ht="11.25" customHeight="1" x14ac:dyDescent="0.2">
      <c r="A10" s="17">
        <v>3</v>
      </c>
      <c r="B10" s="689" t="s">
        <v>45</v>
      </c>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80"/>
      <c r="AA10" s="18">
        <v>13</v>
      </c>
      <c r="AB10" s="690" t="s">
        <v>46</v>
      </c>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80"/>
    </row>
    <row r="11" spans="1:52" ht="20.25" customHeight="1" x14ac:dyDescent="0.2">
      <c r="A11" s="17">
        <v>4</v>
      </c>
      <c r="B11" s="689" t="s">
        <v>47</v>
      </c>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80"/>
      <c r="AA11" s="18">
        <v>14</v>
      </c>
      <c r="AB11" s="690" t="s">
        <v>747</v>
      </c>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80"/>
    </row>
    <row r="12" spans="1:52" ht="11.25" customHeight="1" x14ac:dyDescent="0.2">
      <c r="A12" s="17">
        <v>5</v>
      </c>
      <c r="B12" s="689" t="s">
        <v>48</v>
      </c>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80"/>
      <c r="AA12" s="18">
        <v>15</v>
      </c>
      <c r="AB12" s="690" t="s">
        <v>49</v>
      </c>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80"/>
    </row>
    <row r="13" spans="1:52" ht="11.25" customHeight="1" x14ac:dyDescent="0.2">
      <c r="A13" s="17">
        <v>6</v>
      </c>
      <c r="B13" s="689" t="s">
        <v>50</v>
      </c>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80"/>
      <c r="AA13" s="18"/>
      <c r="AB13" s="70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80"/>
    </row>
    <row r="14" spans="1:52" ht="11.25" customHeight="1" x14ac:dyDescent="0.2">
      <c r="A14" s="17">
        <v>7</v>
      </c>
      <c r="B14" s="689" t="s">
        <v>51</v>
      </c>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80"/>
      <c r="AA14" s="18"/>
      <c r="AB14" s="70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9"/>
      <c r="AZ14" s="680"/>
    </row>
    <row r="15" spans="1:52" ht="11.25" customHeight="1" x14ac:dyDescent="0.2">
      <c r="A15" s="17">
        <v>8</v>
      </c>
      <c r="B15" s="689" t="s">
        <v>52</v>
      </c>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80"/>
      <c r="AA15" s="18"/>
      <c r="AB15" s="70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80"/>
    </row>
    <row r="16" spans="1:52" ht="11.25" customHeight="1" x14ac:dyDescent="0.2">
      <c r="A16" s="17">
        <v>9</v>
      </c>
      <c r="B16" s="690" t="s">
        <v>53</v>
      </c>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80"/>
      <c r="AA16" s="18"/>
      <c r="AB16" s="70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80"/>
    </row>
    <row r="17" spans="1:52" ht="11.25" customHeight="1" x14ac:dyDescent="0.2">
      <c r="A17" s="19">
        <v>10</v>
      </c>
      <c r="B17" s="715" t="s">
        <v>54</v>
      </c>
      <c r="C17" s="682"/>
      <c r="D17" s="682"/>
      <c r="E17" s="682"/>
      <c r="F17" s="682"/>
      <c r="G17" s="682"/>
      <c r="H17" s="682"/>
      <c r="I17" s="682"/>
      <c r="J17" s="682"/>
      <c r="K17" s="682"/>
      <c r="L17" s="682"/>
      <c r="M17" s="682"/>
      <c r="N17" s="682"/>
      <c r="O17" s="682"/>
      <c r="P17" s="682"/>
      <c r="Q17" s="682"/>
      <c r="R17" s="682"/>
      <c r="S17" s="682"/>
      <c r="T17" s="682"/>
      <c r="U17" s="682"/>
      <c r="V17" s="682"/>
      <c r="W17" s="682"/>
      <c r="X17" s="682"/>
      <c r="Y17" s="682"/>
      <c r="Z17" s="683"/>
      <c r="AA17" s="20"/>
      <c r="AB17" s="710"/>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3"/>
    </row>
    <row r="18" spans="1:52" ht="3.75" customHeight="1" x14ac:dyDescent="0.2">
      <c r="A18" s="21"/>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1"/>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row>
    <row r="19" spans="1:52" ht="13.5" customHeight="1" x14ac:dyDescent="0.2">
      <c r="A19" s="716" t="s">
        <v>55</v>
      </c>
      <c r="B19" s="664"/>
      <c r="C19" s="664"/>
      <c r="D19" s="664"/>
      <c r="E19" s="664"/>
      <c r="F19" s="664"/>
      <c r="G19" s="664"/>
      <c r="H19" s="664"/>
      <c r="I19" s="664"/>
      <c r="J19" s="664"/>
      <c r="K19" s="664"/>
      <c r="L19" s="664"/>
      <c r="M19" s="664"/>
      <c r="N19" s="664"/>
      <c r="O19" s="664"/>
      <c r="P19" s="664"/>
      <c r="Q19" s="664"/>
      <c r="R19" s="664"/>
      <c r="S19" s="665"/>
      <c r="T19" s="717" t="s">
        <v>56</v>
      </c>
      <c r="U19" s="664"/>
      <c r="V19" s="664"/>
      <c r="W19" s="664"/>
      <c r="X19" s="664"/>
      <c r="Y19" s="664"/>
      <c r="Z19" s="664"/>
      <c r="AA19" s="664"/>
      <c r="AB19" s="664"/>
      <c r="AC19" s="664"/>
      <c r="AD19" s="664"/>
      <c r="AE19" s="664"/>
      <c r="AF19" s="664"/>
      <c r="AG19" s="664"/>
      <c r="AH19" s="664"/>
      <c r="AI19" s="664"/>
      <c r="AJ19" s="664"/>
      <c r="AK19" s="664"/>
      <c r="AL19" s="664"/>
      <c r="AM19" s="665"/>
      <c r="AN19" s="711" t="s">
        <v>57</v>
      </c>
      <c r="AO19" s="675"/>
      <c r="AP19" s="675"/>
      <c r="AQ19" s="675"/>
      <c r="AR19" s="675"/>
      <c r="AS19" s="675"/>
      <c r="AT19" s="675"/>
      <c r="AU19" s="675"/>
      <c r="AV19" s="675"/>
      <c r="AW19" s="675"/>
      <c r="AX19" s="675"/>
      <c r="AY19" s="675"/>
      <c r="AZ19" s="678"/>
    </row>
    <row r="20" spans="1:52" ht="12.75" customHeight="1" x14ac:dyDescent="0.2">
      <c r="A20" s="19"/>
      <c r="B20" s="685" t="s">
        <v>21</v>
      </c>
      <c r="C20" s="682"/>
      <c r="D20" s="682"/>
      <c r="E20" s="682"/>
      <c r="F20" s="686"/>
      <c r="G20" s="685" t="s">
        <v>22</v>
      </c>
      <c r="H20" s="682"/>
      <c r="I20" s="686"/>
      <c r="J20" s="685" t="s">
        <v>58</v>
      </c>
      <c r="K20" s="682"/>
      <c r="L20" s="682"/>
      <c r="M20" s="682"/>
      <c r="N20" s="682"/>
      <c r="O20" s="682"/>
      <c r="P20" s="682"/>
      <c r="Q20" s="682"/>
      <c r="R20" s="682"/>
      <c r="S20" s="686"/>
      <c r="T20" s="23">
        <v>1</v>
      </c>
      <c r="U20" s="23">
        <v>2</v>
      </c>
      <c r="V20" s="23">
        <v>3</v>
      </c>
      <c r="W20" s="23">
        <v>4</v>
      </c>
      <c r="X20" s="23">
        <v>5</v>
      </c>
      <c r="Y20" s="23">
        <v>6</v>
      </c>
      <c r="Z20" s="23">
        <v>7</v>
      </c>
      <c r="AA20" s="23">
        <v>8</v>
      </c>
      <c r="AB20" s="23">
        <v>9</v>
      </c>
      <c r="AC20" s="23">
        <v>10</v>
      </c>
      <c r="AD20" s="23">
        <v>11</v>
      </c>
      <c r="AE20" s="23">
        <v>12</v>
      </c>
      <c r="AF20" s="23">
        <v>13</v>
      </c>
      <c r="AG20" s="23">
        <v>14</v>
      </c>
      <c r="AH20" s="23">
        <v>15</v>
      </c>
      <c r="AI20" s="23" t="str">
        <f>IF(ISBLANK(AA13),"",AA13)</f>
        <v/>
      </c>
      <c r="AJ20" s="23" t="str">
        <f>IF(ISBLANK(AA14),"",AA14)</f>
        <v/>
      </c>
      <c r="AK20" s="23" t="str">
        <f>IF(ISBLANK(AA15),"",AA15)</f>
        <v/>
      </c>
      <c r="AL20" s="23" t="str">
        <f>IF(ISBLANK(AA16),"",AA16)</f>
        <v/>
      </c>
      <c r="AM20" s="23" t="str">
        <f>IF(ISBLANK(AA17),"",AA17)</f>
        <v/>
      </c>
      <c r="AN20" s="712"/>
      <c r="AO20" s="697"/>
      <c r="AP20" s="697"/>
      <c r="AQ20" s="697"/>
      <c r="AR20" s="697"/>
      <c r="AS20" s="697"/>
      <c r="AT20" s="697"/>
      <c r="AU20" s="697"/>
      <c r="AV20" s="697"/>
      <c r="AW20" s="697"/>
      <c r="AX20" s="697"/>
      <c r="AY20" s="697"/>
      <c r="AZ20" s="698"/>
    </row>
    <row r="21" spans="1:52" ht="12.75" customHeight="1" x14ac:dyDescent="0.2">
      <c r="A21" s="24">
        <v>1</v>
      </c>
      <c r="B21" s="706" t="s">
        <v>59</v>
      </c>
      <c r="C21" s="707"/>
      <c r="D21" s="707"/>
      <c r="E21" s="707"/>
      <c r="F21" s="708"/>
      <c r="G21" s="706" t="s">
        <v>60</v>
      </c>
      <c r="H21" s="707"/>
      <c r="I21" s="708"/>
      <c r="J21" s="706" t="s">
        <v>61</v>
      </c>
      <c r="K21" s="707"/>
      <c r="L21" s="707"/>
      <c r="M21" s="707"/>
      <c r="N21" s="707"/>
      <c r="O21" s="707"/>
      <c r="P21" s="707"/>
      <c r="Q21" s="707"/>
      <c r="R21" s="707"/>
      <c r="S21" s="708"/>
      <c r="T21" s="25"/>
      <c r="U21" s="25"/>
      <c r="V21" s="25"/>
      <c r="W21" s="25"/>
      <c r="X21" s="25"/>
      <c r="Y21" s="25"/>
      <c r="Z21" s="25"/>
      <c r="AA21" s="25"/>
      <c r="AB21" s="25"/>
      <c r="AC21" s="25"/>
      <c r="AD21" s="25"/>
      <c r="AE21" s="25"/>
      <c r="AF21" s="25"/>
      <c r="AG21" s="25"/>
      <c r="AH21" s="25"/>
      <c r="AI21" s="25"/>
      <c r="AJ21" s="25"/>
      <c r="AK21" s="25"/>
      <c r="AL21" s="25"/>
      <c r="AM21" s="25"/>
      <c r="AN21" s="713"/>
      <c r="AO21" s="707"/>
      <c r="AP21" s="707"/>
      <c r="AQ21" s="707"/>
      <c r="AR21" s="707"/>
      <c r="AS21" s="707"/>
      <c r="AT21" s="707"/>
      <c r="AU21" s="707"/>
      <c r="AV21" s="707"/>
      <c r="AW21" s="707"/>
      <c r="AX21" s="707"/>
      <c r="AY21" s="707"/>
      <c r="AZ21" s="714"/>
    </row>
    <row r="22" spans="1:52" ht="12.75" customHeight="1" x14ac:dyDescent="0.2">
      <c r="A22" s="17">
        <v>2</v>
      </c>
      <c r="B22" s="668"/>
      <c r="C22" s="669"/>
      <c r="D22" s="669"/>
      <c r="E22" s="669"/>
      <c r="F22" s="670"/>
      <c r="G22" s="668"/>
      <c r="H22" s="669"/>
      <c r="I22" s="670"/>
      <c r="J22" s="668"/>
      <c r="K22" s="669"/>
      <c r="L22" s="669"/>
      <c r="M22" s="669"/>
      <c r="N22" s="669"/>
      <c r="O22" s="669"/>
      <c r="P22" s="669"/>
      <c r="Q22" s="669"/>
      <c r="R22" s="669"/>
      <c r="S22" s="670"/>
      <c r="T22" s="26"/>
      <c r="U22" s="26"/>
      <c r="V22" s="26"/>
      <c r="W22" s="26"/>
      <c r="X22" s="26"/>
      <c r="Y22" s="26"/>
      <c r="Z22" s="26"/>
      <c r="AA22" s="26"/>
      <c r="AB22" s="26"/>
      <c r="AC22" s="26"/>
      <c r="AD22" s="26"/>
      <c r="AE22" s="26"/>
      <c r="AF22" s="26"/>
      <c r="AG22" s="26"/>
      <c r="AH22" s="26"/>
      <c r="AI22" s="26"/>
      <c r="AJ22" s="26"/>
      <c r="AK22" s="26"/>
      <c r="AL22" s="26"/>
      <c r="AM22" s="26"/>
      <c r="AN22" s="679"/>
      <c r="AO22" s="669"/>
      <c r="AP22" s="669"/>
      <c r="AQ22" s="669"/>
      <c r="AR22" s="669"/>
      <c r="AS22" s="669"/>
      <c r="AT22" s="669"/>
      <c r="AU22" s="669"/>
      <c r="AV22" s="669"/>
      <c r="AW22" s="669"/>
      <c r="AX22" s="669"/>
      <c r="AY22" s="669"/>
      <c r="AZ22" s="680"/>
    </row>
    <row r="23" spans="1:52" ht="12.75" customHeight="1" x14ac:dyDescent="0.2">
      <c r="A23" s="17">
        <v>3</v>
      </c>
      <c r="B23" s="668"/>
      <c r="C23" s="669"/>
      <c r="D23" s="669"/>
      <c r="E23" s="669"/>
      <c r="F23" s="670"/>
      <c r="G23" s="668"/>
      <c r="H23" s="669"/>
      <c r="I23" s="670"/>
      <c r="J23" s="668"/>
      <c r="K23" s="669"/>
      <c r="L23" s="669"/>
      <c r="M23" s="669"/>
      <c r="N23" s="669"/>
      <c r="O23" s="669"/>
      <c r="P23" s="669"/>
      <c r="Q23" s="669"/>
      <c r="R23" s="669"/>
      <c r="S23" s="670"/>
      <c r="T23" s="26"/>
      <c r="U23" s="26"/>
      <c r="V23" s="26"/>
      <c r="W23" s="26"/>
      <c r="X23" s="26"/>
      <c r="Y23" s="26"/>
      <c r="Z23" s="26"/>
      <c r="AA23" s="26"/>
      <c r="AB23" s="26"/>
      <c r="AC23" s="26"/>
      <c r="AD23" s="26"/>
      <c r="AE23" s="26"/>
      <c r="AF23" s="26"/>
      <c r="AG23" s="26"/>
      <c r="AH23" s="26"/>
      <c r="AI23" s="26"/>
      <c r="AJ23" s="26"/>
      <c r="AK23" s="26"/>
      <c r="AL23" s="26"/>
      <c r="AM23" s="26"/>
      <c r="AN23" s="679"/>
      <c r="AO23" s="669"/>
      <c r="AP23" s="669"/>
      <c r="AQ23" s="669"/>
      <c r="AR23" s="669"/>
      <c r="AS23" s="669"/>
      <c r="AT23" s="669"/>
      <c r="AU23" s="669"/>
      <c r="AV23" s="669"/>
      <c r="AW23" s="669"/>
      <c r="AX23" s="669"/>
      <c r="AY23" s="669"/>
      <c r="AZ23" s="680"/>
    </row>
    <row r="24" spans="1:52" ht="12.75" customHeight="1" x14ac:dyDescent="0.2">
      <c r="A24" s="17">
        <v>4</v>
      </c>
      <c r="B24" s="668"/>
      <c r="C24" s="669"/>
      <c r="D24" s="669"/>
      <c r="E24" s="669"/>
      <c r="F24" s="670"/>
      <c r="G24" s="668"/>
      <c r="H24" s="669"/>
      <c r="I24" s="670"/>
      <c r="J24" s="668"/>
      <c r="K24" s="669"/>
      <c r="L24" s="669"/>
      <c r="M24" s="669"/>
      <c r="N24" s="669"/>
      <c r="O24" s="669"/>
      <c r="P24" s="669"/>
      <c r="Q24" s="669"/>
      <c r="R24" s="669"/>
      <c r="S24" s="670"/>
      <c r="T24" s="26"/>
      <c r="U24" s="26"/>
      <c r="V24" s="26"/>
      <c r="W24" s="26"/>
      <c r="X24" s="26"/>
      <c r="Y24" s="26"/>
      <c r="Z24" s="26"/>
      <c r="AA24" s="26"/>
      <c r="AB24" s="26"/>
      <c r="AC24" s="26"/>
      <c r="AD24" s="26"/>
      <c r="AE24" s="26"/>
      <c r="AF24" s="26"/>
      <c r="AG24" s="26"/>
      <c r="AH24" s="26"/>
      <c r="AI24" s="26"/>
      <c r="AJ24" s="26"/>
      <c r="AK24" s="26"/>
      <c r="AL24" s="26"/>
      <c r="AM24" s="26"/>
      <c r="AN24" s="679"/>
      <c r="AO24" s="669"/>
      <c r="AP24" s="669"/>
      <c r="AQ24" s="669"/>
      <c r="AR24" s="669"/>
      <c r="AS24" s="669"/>
      <c r="AT24" s="669"/>
      <c r="AU24" s="669"/>
      <c r="AV24" s="669"/>
      <c r="AW24" s="669"/>
      <c r="AX24" s="669"/>
      <c r="AY24" s="669"/>
      <c r="AZ24" s="680"/>
    </row>
    <row r="25" spans="1:52" ht="12.75" customHeight="1" x14ac:dyDescent="0.2">
      <c r="A25" s="17">
        <v>5</v>
      </c>
      <c r="B25" s="668"/>
      <c r="C25" s="669"/>
      <c r="D25" s="669"/>
      <c r="E25" s="669"/>
      <c r="F25" s="670"/>
      <c r="G25" s="668"/>
      <c r="H25" s="669"/>
      <c r="I25" s="670"/>
      <c r="J25" s="668"/>
      <c r="K25" s="669"/>
      <c r="L25" s="669"/>
      <c r="M25" s="669"/>
      <c r="N25" s="669"/>
      <c r="O25" s="669"/>
      <c r="P25" s="669"/>
      <c r="Q25" s="669"/>
      <c r="R25" s="669"/>
      <c r="S25" s="670"/>
      <c r="T25" s="26"/>
      <c r="U25" s="26"/>
      <c r="V25" s="26"/>
      <c r="W25" s="26"/>
      <c r="X25" s="26"/>
      <c r="Y25" s="26"/>
      <c r="Z25" s="26"/>
      <c r="AA25" s="26"/>
      <c r="AB25" s="26"/>
      <c r="AC25" s="26"/>
      <c r="AD25" s="26"/>
      <c r="AE25" s="26"/>
      <c r="AF25" s="26"/>
      <c r="AG25" s="26"/>
      <c r="AH25" s="26"/>
      <c r="AI25" s="26"/>
      <c r="AJ25" s="26"/>
      <c r="AK25" s="26"/>
      <c r="AL25" s="26"/>
      <c r="AM25" s="26"/>
      <c r="AN25" s="679"/>
      <c r="AO25" s="669"/>
      <c r="AP25" s="669"/>
      <c r="AQ25" s="669"/>
      <c r="AR25" s="669"/>
      <c r="AS25" s="669"/>
      <c r="AT25" s="669"/>
      <c r="AU25" s="669"/>
      <c r="AV25" s="669"/>
      <c r="AW25" s="669"/>
      <c r="AX25" s="669"/>
      <c r="AY25" s="669"/>
      <c r="AZ25" s="680"/>
    </row>
    <row r="26" spans="1:52" ht="12.75" customHeight="1" x14ac:dyDescent="0.2">
      <c r="A26" s="17">
        <v>6</v>
      </c>
      <c r="B26" s="668"/>
      <c r="C26" s="669"/>
      <c r="D26" s="669"/>
      <c r="E26" s="669"/>
      <c r="F26" s="670"/>
      <c r="G26" s="668"/>
      <c r="H26" s="669"/>
      <c r="I26" s="670"/>
      <c r="J26" s="668"/>
      <c r="K26" s="669"/>
      <c r="L26" s="669"/>
      <c r="M26" s="669"/>
      <c r="N26" s="669"/>
      <c r="O26" s="669"/>
      <c r="P26" s="669"/>
      <c r="Q26" s="669"/>
      <c r="R26" s="669"/>
      <c r="S26" s="670"/>
      <c r="T26" s="26"/>
      <c r="U26" s="26"/>
      <c r="V26" s="26"/>
      <c r="W26" s="26"/>
      <c r="X26" s="26"/>
      <c r="Y26" s="26"/>
      <c r="Z26" s="26"/>
      <c r="AA26" s="26"/>
      <c r="AB26" s="26"/>
      <c r="AC26" s="26"/>
      <c r="AD26" s="26"/>
      <c r="AE26" s="26"/>
      <c r="AF26" s="26"/>
      <c r="AG26" s="26"/>
      <c r="AH26" s="26"/>
      <c r="AI26" s="26"/>
      <c r="AJ26" s="26"/>
      <c r="AK26" s="26"/>
      <c r="AL26" s="26"/>
      <c r="AM26" s="26"/>
      <c r="AN26" s="679"/>
      <c r="AO26" s="669"/>
      <c r="AP26" s="669"/>
      <c r="AQ26" s="669"/>
      <c r="AR26" s="669"/>
      <c r="AS26" s="669"/>
      <c r="AT26" s="669"/>
      <c r="AU26" s="669"/>
      <c r="AV26" s="669"/>
      <c r="AW26" s="669"/>
      <c r="AX26" s="669"/>
      <c r="AY26" s="669"/>
      <c r="AZ26" s="680"/>
    </row>
    <row r="27" spans="1:52" ht="12.75" customHeight="1" x14ac:dyDescent="0.2">
      <c r="A27" s="17">
        <v>7</v>
      </c>
      <c r="B27" s="668"/>
      <c r="C27" s="669"/>
      <c r="D27" s="669"/>
      <c r="E27" s="669"/>
      <c r="F27" s="670"/>
      <c r="G27" s="668"/>
      <c r="H27" s="669"/>
      <c r="I27" s="670"/>
      <c r="J27" s="668"/>
      <c r="K27" s="669"/>
      <c r="L27" s="669"/>
      <c r="M27" s="669"/>
      <c r="N27" s="669"/>
      <c r="O27" s="669"/>
      <c r="P27" s="669"/>
      <c r="Q27" s="669"/>
      <c r="R27" s="669"/>
      <c r="S27" s="670"/>
      <c r="T27" s="26"/>
      <c r="U27" s="26"/>
      <c r="V27" s="26"/>
      <c r="W27" s="26"/>
      <c r="X27" s="26"/>
      <c r="Y27" s="26"/>
      <c r="Z27" s="26"/>
      <c r="AA27" s="26"/>
      <c r="AB27" s="26"/>
      <c r="AC27" s="26"/>
      <c r="AD27" s="26"/>
      <c r="AE27" s="26"/>
      <c r="AF27" s="26"/>
      <c r="AG27" s="26"/>
      <c r="AH27" s="26"/>
      <c r="AI27" s="26"/>
      <c r="AJ27" s="26"/>
      <c r="AK27" s="26"/>
      <c r="AL27" s="26"/>
      <c r="AM27" s="26"/>
      <c r="AN27" s="679"/>
      <c r="AO27" s="669"/>
      <c r="AP27" s="669"/>
      <c r="AQ27" s="669"/>
      <c r="AR27" s="669"/>
      <c r="AS27" s="669"/>
      <c r="AT27" s="669"/>
      <c r="AU27" s="669"/>
      <c r="AV27" s="669"/>
      <c r="AW27" s="669"/>
      <c r="AX27" s="669"/>
      <c r="AY27" s="669"/>
      <c r="AZ27" s="680"/>
    </row>
    <row r="28" spans="1:52" ht="12.75" customHeight="1" x14ac:dyDescent="0.2">
      <c r="A28" s="17">
        <v>8</v>
      </c>
      <c r="B28" s="668"/>
      <c r="C28" s="669"/>
      <c r="D28" s="669"/>
      <c r="E28" s="669"/>
      <c r="F28" s="670"/>
      <c r="G28" s="668"/>
      <c r="H28" s="669"/>
      <c r="I28" s="670"/>
      <c r="J28" s="668"/>
      <c r="K28" s="669"/>
      <c r="L28" s="669"/>
      <c r="M28" s="669"/>
      <c r="N28" s="669"/>
      <c r="O28" s="669"/>
      <c r="P28" s="669"/>
      <c r="Q28" s="669"/>
      <c r="R28" s="669"/>
      <c r="S28" s="670"/>
      <c r="T28" s="26"/>
      <c r="U28" s="26"/>
      <c r="V28" s="26"/>
      <c r="W28" s="26"/>
      <c r="X28" s="26"/>
      <c r="Y28" s="26"/>
      <c r="Z28" s="26"/>
      <c r="AA28" s="26"/>
      <c r="AB28" s="26"/>
      <c r="AC28" s="26"/>
      <c r="AD28" s="26"/>
      <c r="AE28" s="26"/>
      <c r="AF28" s="26"/>
      <c r="AG28" s="26"/>
      <c r="AH28" s="26"/>
      <c r="AI28" s="26"/>
      <c r="AJ28" s="26"/>
      <c r="AK28" s="26"/>
      <c r="AL28" s="26"/>
      <c r="AM28" s="26"/>
      <c r="AN28" s="679"/>
      <c r="AO28" s="669"/>
      <c r="AP28" s="669"/>
      <c r="AQ28" s="669"/>
      <c r="AR28" s="669"/>
      <c r="AS28" s="669"/>
      <c r="AT28" s="669"/>
      <c r="AU28" s="669"/>
      <c r="AV28" s="669"/>
      <c r="AW28" s="669"/>
      <c r="AX28" s="669"/>
      <c r="AY28" s="669"/>
      <c r="AZ28" s="680"/>
    </row>
    <row r="29" spans="1:52" ht="12.75" customHeight="1" x14ac:dyDescent="0.2">
      <c r="A29" s="17">
        <v>9</v>
      </c>
      <c r="B29" s="668"/>
      <c r="C29" s="669"/>
      <c r="D29" s="669"/>
      <c r="E29" s="669"/>
      <c r="F29" s="670"/>
      <c r="G29" s="668"/>
      <c r="H29" s="669"/>
      <c r="I29" s="670"/>
      <c r="J29" s="668"/>
      <c r="K29" s="669"/>
      <c r="L29" s="669"/>
      <c r="M29" s="669"/>
      <c r="N29" s="669"/>
      <c r="O29" s="669"/>
      <c r="P29" s="669"/>
      <c r="Q29" s="669"/>
      <c r="R29" s="669"/>
      <c r="S29" s="670"/>
      <c r="T29" s="26"/>
      <c r="U29" s="26"/>
      <c r="V29" s="26"/>
      <c r="W29" s="26"/>
      <c r="X29" s="26"/>
      <c r="Y29" s="26"/>
      <c r="Z29" s="26"/>
      <c r="AA29" s="26"/>
      <c r="AB29" s="26"/>
      <c r="AC29" s="26"/>
      <c r="AD29" s="26"/>
      <c r="AE29" s="26"/>
      <c r="AF29" s="26"/>
      <c r="AG29" s="26"/>
      <c r="AH29" s="26"/>
      <c r="AI29" s="26"/>
      <c r="AJ29" s="26"/>
      <c r="AK29" s="26"/>
      <c r="AL29" s="26"/>
      <c r="AM29" s="26"/>
      <c r="AN29" s="679"/>
      <c r="AO29" s="669"/>
      <c r="AP29" s="669"/>
      <c r="AQ29" s="669"/>
      <c r="AR29" s="669"/>
      <c r="AS29" s="669"/>
      <c r="AT29" s="669"/>
      <c r="AU29" s="669"/>
      <c r="AV29" s="669"/>
      <c r="AW29" s="669"/>
      <c r="AX29" s="669"/>
      <c r="AY29" s="669"/>
      <c r="AZ29" s="680"/>
    </row>
    <row r="30" spans="1:52" ht="12.75" customHeight="1" x14ac:dyDescent="0.2">
      <c r="A30" s="17">
        <v>10</v>
      </c>
      <c r="B30" s="668"/>
      <c r="C30" s="669"/>
      <c r="D30" s="669"/>
      <c r="E30" s="669"/>
      <c r="F30" s="670"/>
      <c r="G30" s="668"/>
      <c r="H30" s="669"/>
      <c r="I30" s="670"/>
      <c r="J30" s="668"/>
      <c r="K30" s="669"/>
      <c r="L30" s="669"/>
      <c r="M30" s="669"/>
      <c r="N30" s="669"/>
      <c r="O30" s="669"/>
      <c r="P30" s="669"/>
      <c r="Q30" s="669"/>
      <c r="R30" s="669"/>
      <c r="S30" s="670"/>
      <c r="T30" s="26"/>
      <c r="U30" s="26"/>
      <c r="V30" s="26"/>
      <c r="W30" s="26"/>
      <c r="X30" s="26"/>
      <c r="Y30" s="26"/>
      <c r="Z30" s="26"/>
      <c r="AA30" s="26"/>
      <c r="AB30" s="26"/>
      <c r="AC30" s="26"/>
      <c r="AD30" s="26"/>
      <c r="AE30" s="26"/>
      <c r="AF30" s="26"/>
      <c r="AG30" s="26"/>
      <c r="AH30" s="26"/>
      <c r="AI30" s="26"/>
      <c r="AJ30" s="26"/>
      <c r="AK30" s="26"/>
      <c r="AL30" s="26"/>
      <c r="AM30" s="26"/>
      <c r="AN30" s="679"/>
      <c r="AO30" s="669"/>
      <c r="AP30" s="669"/>
      <c r="AQ30" s="669"/>
      <c r="AR30" s="669"/>
      <c r="AS30" s="669"/>
      <c r="AT30" s="669"/>
      <c r="AU30" s="669"/>
      <c r="AV30" s="669"/>
      <c r="AW30" s="669"/>
      <c r="AX30" s="669"/>
      <c r="AY30" s="669"/>
      <c r="AZ30" s="680"/>
    </row>
    <row r="31" spans="1:52" ht="12.75" customHeight="1" x14ac:dyDescent="0.2">
      <c r="A31" s="17">
        <v>11</v>
      </c>
      <c r="B31" s="668"/>
      <c r="C31" s="669"/>
      <c r="D31" s="669"/>
      <c r="E31" s="669"/>
      <c r="F31" s="670"/>
      <c r="G31" s="668"/>
      <c r="H31" s="669"/>
      <c r="I31" s="670"/>
      <c r="J31" s="668"/>
      <c r="K31" s="669"/>
      <c r="L31" s="669"/>
      <c r="M31" s="669"/>
      <c r="N31" s="669"/>
      <c r="O31" s="669"/>
      <c r="P31" s="669"/>
      <c r="Q31" s="669"/>
      <c r="R31" s="669"/>
      <c r="S31" s="670"/>
      <c r="T31" s="26"/>
      <c r="U31" s="26"/>
      <c r="V31" s="26"/>
      <c r="W31" s="26"/>
      <c r="X31" s="26"/>
      <c r="Y31" s="26"/>
      <c r="Z31" s="26"/>
      <c r="AA31" s="26"/>
      <c r="AB31" s="26"/>
      <c r="AC31" s="26"/>
      <c r="AD31" s="26"/>
      <c r="AE31" s="26"/>
      <c r="AF31" s="26"/>
      <c r="AG31" s="26"/>
      <c r="AH31" s="26"/>
      <c r="AI31" s="26"/>
      <c r="AJ31" s="26"/>
      <c r="AK31" s="26"/>
      <c r="AL31" s="26"/>
      <c r="AM31" s="26"/>
      <c r="AN31" s="679"/>
      <c r="AO31" s="669"/>
      <c r="AP31" s="669"/>
      <c r="AQ31" s="669"/>
      <c r="AR31" s="669"/>
      <c r="AS31" s="669"/>
      <c r="AT31" s="669"/>
      <c r="AU31" s="669"/>
      <c r="AV31" s="669"/>
      <c r="AW31" s="669"/>
      <c r="AX31" s="669"/>
      <c r="AY31" s="669"/>
      <c r="AZ31" s="680"/>
    </row>
    <row r="32" spans="1:52" ht="12.75" customHeight="1" x14ac:dyDescent="0.2">
      <c r="A32" s="17">
        <v>12</v>
      </c>
      <c r="B32" s="668"/>
      <c r="C32" s="669"/>
      <c r="D32" s="669"/>
      <c r="E32" s="669"/>
      <c r="F32" s="670"/>
      <c r="G32" s="668"/>
      <c r="H32" s="669"/>
      <c r="I32" s="670"/>
      <c r="J32" s="668"/>
      <c r="K32" s="669"/>
      <c r="L32" s="669"/>
      <c r="M32" s="669"/>
      <c r="N32" s="669"/>
      <c r="O32" s="669"/>
      <c r="P32" s="669"/>
      <c r="Q32" s="669"/>
      <c r="R32" s="669"/>
      <c r="S32" s="670"/>
      <c r="T32" s="26"/>
      <c r="U32" s="26"/>
      <c r="V32" s="26"/>
      <c r="W32" s="26"/>
      <c r="X32" s="26"/>
      <c r="Y32" s="26"/>
      <c r="Z32" s="26"/>
      <c r="AA32" s="26"/>
      <c r="AB32" s="26"/>
      <c r="AC32" s="26"/>
      <c r="AD32" s="26"/>
      <c r="AE32" s="26"/>
      <c r="AF32" s="26"/>
      <c r="AG32" s="26"/>
      <c r="AH32" s="26"/>
      <c r="AI32" s="26"/>
      <c r="AJ32" s="26"/>
      <c r="AK32" s="26"/>
      <c r="AL32" s="26"/>
      <c r="AM32" s="26"/>
      <c r="AN32" s="679"/>
      <c r="AO32" s="669"/>
      <c r="AP32" s="669"/>
      <c r="AQ32" s="669"/>
      <c r="AR32" s="669"/>
      <c r="AS32" s="669"/>
      <c r="AT32" s="669"/>
      <c r="AU32" s="669"/>
      <c r="AV32" s="669"/>
      <c r="AW32" s="669"/>
      <c r="AX32" s="669"/>
      <c r="AY32" s="669"/>
      <c r="AZ32" s="680"/>
    </row>
    <row r="33" spans="1:52" ht="12.75" customHeight="1" x14ac:dyDescent="0.2">
      <c r="A33" s="17">
        <v>13</v>
      </c>
      <c r="B33" s="668"/>
      <c r="C33" s="669"/>
      <c r="D33" s="669"/>
      <c r="E33" s="669"/>
      <c r="F33" s="670"/>
      <c r="G33" s="668"/>
      <c r="H33" s="669"/>
      <c r="I33" s="670"/>
      <c r="J33" s="668"/>
      <c r="K33" s="669"/>
      <c r="L33" s="669"/>
      <c r="M33" s="669"/>
      <c r="N33" s="669"/>
      <c r="O33" s="669"/>
      <c r="P33" s="669"/>
      <c r="Q33" s="669"/>
      <c r="R33" s="669"/>
      <c r="S33" s="670"/>
      <c r="T33" s="26"/>
      <c r="U33" s="26"/>
      <c r="V33" s="26"/>
      <c r="W33" s="26"/>
      <c r="X33" s="26"/>
      <c r="Y33" s="26"/>
      <c r="Z33" s="26"/>
      <c r="AA33" s="26"/>
      <c r="AB33" s="26"/>
      <c r="AC33" s="26"/>
      <c r="AD33" s="26"/>
      <c r="AE33" s="26"/>
      <c r="AF33" s="26"/>
      <c r="AG33" s="26"/>
      <c r="AH33" s="26"/>
      <c r="AI33" s="26"/>
      <c r="AJ33" s="26"/>
      <c r="AK33" s="26"/>
      <c r="AL33" s="26"/>
      <c r="AM33" s="26"/>
      <c r="AN33" s="679"/>
      <c r="AO33" s="669"/>
      <c r="AP33" s="669"/>
      <c r="AQ33" s="669"/>
      <c r="AR33" s="669"/>
      <c r="AS33" s="669"/>
      <c r="AT33" s="669"/>
      <c r="AU33" s="669"/>
      <c r="AV33" s="669"/>
      <c r="AW33" s="669"/>
      <c r="AX33" s="669"/>
      <c r="AY33" s="669"/>
      <c r="AZ33" s="680"/>
    </row>
    <row r="34" spans="1:52" ht="12.75" customHeight="1" x14ac:dyDescent="0.2">
      <c r="A34" s="17">
        <v>14</v>
      </c>
      <c r="B34" s="668"/>
      <c r="C34" s="669"/>
      <c r="D34" s="669"/>
      <c r="E34" s="669"/>
      <c r="F34" s="670"/>
      <c r="G34" s="668"/>
      <c r="H34" s="669"/>
      <c r="I34" s="670"/>
      <c r="J34" s="668"/>
      <c r="K34" s="669"/>
      <c r="L34" s="669"/>
      <c r="M34" s="669"/>
      <c r="N34" s="669"/>
      <c r="O34" s="669"/>
      <c r="P34" s="669"/>
      <c r="Q34" s="669"/>
      <c r="R34" s="669"/>
      <c r="S34" s="670"/>
      <c r="T34" s="26"/>
      <c r="U34" s="26"/>
      <c r="V34" s="26"/>
      <c r="W34" s="26"/>
      <c r="X34" s="26"/>
      <c r="Y34" s="26"/>
      <c r="Z34" s="26"/>
      <c r="AA34" s="26"/>
      <c r="AB34" s="26"/>
      <c r="AC34" s="26"/>
      <c r="AD34" s="26"/>
      <c r="AE34" s="26"/>
      <c r="AF34" s="26"/>
      <c r="AG34" s="26"/>
      <c r="AH34" s="26"/>
      <c r="AI34" s="26"/>
      <c r="AJ34" s="26"/>
      <c r="AK34" s="26"/>
      <c r="AL34" s="26"/>
      <c r="AM34" s="26"/>
      <c r="AN34" s="679"/>
      <c r="AO34" s="669"/>
      <c r="AP34" s="669"/>
      <c r="AQ34" s="669"/>
      <c r="AR34" s="669"/>
      <c r="AS34" s="669"/>
      <c r="AT34" s="669"/>
      <c r="AU34" s="669"/>
      <c r="AV34" s="669"/>
      <c r="AW34" s="669"/>
      <c r="AX34" s="669"/>
      <c r="AY34" s="669"/>
      <c r="AZ34" s="680"/>
    </row>
    <row r="35" spans="1:52" ht="12.75" customHeight="1" x14ac:dyDescent="0.2">
      <c r="A35" s="19">
        <v>15</v>
      </c>
      <c r="B35" s="685"/>
      <c r="C35" s="682"/>
      <c r="D35" s="682"/>
      <c r="E35" s="682"/>
      <c r="F35" s="686"/>
      <c r="G35" s="685"/>
      <c r="H35" s="682"/>
      <c r="I35" s="686"/>
      <c r="J35" s="685"/>
      <c r="K35" s="682"/>
      <c r="L35" s="682"/>
      <c r="M35" s="682"/>
      <c r="N35" s="682"/>
      <c r="O35" s="682"/>
      <c r="P35" s="682"/>
      <c r="Q35" s="682"/>
      <c r="R35" s="682"/>
      <c r="S35" s="686"/>
      <c r="T35" s="28"/>
      <c r="U35" s="28"/>
      <c r="V35" s="28"/>
      <c r="W35" s="28"/>
      <c r="X35" s="28"/>
      <c r="Y35" s="28"/>
      <c r="Z35" s="28"/>
      <c r="AA35" s="28"/>
      <c r="AB35" s="28"/>
      <c r="AC35" s="28"/>
      <c r="AD35" s="28"/>
      <c r="AE35" s="28"/>
      <c r="AF35" s="28"/>
      <c r="AG35" s="28"/>
      <c r="AH35" s="28"/>
      <c r="AI35" s="28"/>
      <c r="AJ35" s="28"/>
      <c r="AK35" s="28"/>
      <c r="AL35" s="28"/>
      <c r="AM35" s="28"/>
      <c r="AN35" s="681"/>
      <c r="AO35" s="682"/>
      <c r="AP35" s="682"/>
      <c r="AQ35" s="682"/>
      <c r="AR35" s="682"/>
      <c r="AS35" s="682"/>
      <c r="AT35" s="682"/>
      <c r="AU35" s="682"/>
      <c r="AV35" s="682"/>
      <c r="AW35" s="682"/>
      <c r="AX35" s="682"/>
      <c r="AY35" s="682"/>
      <c r="AZ35" s="683"/>
    </row>
    <row r="36" spans="1:52" ht="3.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row>
    <row r="37" spans="1:52" ht="13.5" customHeight="1" x14ac:dyDescent="0.2">
      <c r="A37" s="30">
        <f>IF(T21="",-1,COUNTIF(T21:Y35,AA41)+COUNTIF(Z21:Z35,AA40)+COUNTIF(AA21:AA35,AA41)+COUNTIF(AB21:AB35,AA40)+COUNTIF(AE21:AH35,AA41))</f>
        <v>-1</v>
      </c>
      <c r="B37" s="720" t="s">
        <v>63</v>
      </c>
      <c r="C37" s="672"/>
      <c r="D37" s="672"/>
      <c r="E37" s="672"/>
      <c r="F37" s="672"/>
      <c r="G37" s="672"/>
      <c r="H37" s="672"/>
      <c r="I37" s="672"/>
      <c r="J37" s="672"/>
      <c r="K37" s="31"/>
      <c r="L37" s="671" t="str">
        <f>IF(A37&gt;0,"Conclusion: Not Feasible- Further Review with Monroe Supply Chain, Engineering, and/or Supplier Quality needed.", "Conclusion: Feasible - Product can be produced as specified with no revisions.")</f>
        <v>Conclusion: Feasible - Product can be produced as specified with no revisions.</v>
      </c>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672"/>
      <c r="AN37" s="672"/>
      <c r="AO37" s="672"/>
      <c r="AP37" s="672"/>
      <c r="AQ37" s="672"/>
      <c r="AR37" s="672"/>
      <c r="AS37" s="672"/>
      <c r="AT37" s="672"/>
      <c r="AU37" s="672"/>
      <c r="AV37" s="672"/>
      <c r="AW37" s="672"/>
      <c r="AX37" s="672"/>
      <c r="AY37" s="672"/>
      <c r="AZ37" s="673"/>
    </row>
    <row r="38" spans="1:52" ht="3.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row>
    <row r="39" spans="1:52" ht="12" customHeight="1" x14ac:dyDescent="0.2">
      <c r="A39" s="674" t="s">
        <v>65</v>
      </c>
      <c r="B39" s="675"/>
      <c r="C39" s="675"/>
      <c r="D39" s="675"/>
      <c r="E39" s="675"/>
      <c r="F39" s="675"/>
      <c r="G39" s="675"/>
      <c r="H39" s="675"/>
      <c r="I39" s="675"/>
      <c r="J39" s="675"/>
      <c r="K39" s="676"/>
      <c r="L39" s="674" t="s">
        <v>66</v>
      </c>
      <c r="M39" s="675"/>
      <c r="N39" s="675"/>
      <c r="O39" s="675"/>
      <c r="P39" s="675"/>
      <c r="Q39" s="675"/>
      <c r="R39" s="675"/>
      <c r="S39" s="675"/>
      <c r="T39" s="675"/>
      <c r="U39" s="675"/>
      <c r="V39" s="676"/>
      <c r="W39" s="677" t="s">
        <v>2</v>
      </c>
      <c r="X39" s="675"/>
      <c r="Y39" s="678"/>
      <c r="Z39" s="32"/>
      <c r="AA39" s="32"/>
      <c r="AB39" s="674" t="s">
        <v>68</v>
      </c>
      <c r="AC39" s="675"/>
      <c r="AD39" s="675"/>
      <c r="AE39" s="675"/>
      <c r="AF39" s="675"/>
      <c r="AG39" s="675"/>
      <c r="AH39" s="675"/>
      <c r="AI39" s="675"/>
      <c r="AJ39" s="675"/>
      <c r="AK39" s="675"/>
      <c r="AL39" s="676"/>
      <c r="AM39" s="674" t="s">
        <v>748</v>
      </c>
      <c r="AN39" s="675"/>
      <c r="AO39" s="675"/>
      <c r="AP39" s="675"/>
      <c r="AQ39" s="675"/>
      <c r="AR39" s="675"/>
      <c r="AS39" s="675"/>
      <c r="AT39" s="675"/>
      <c r="AU39" s="675"/>
      <c r="AV39" s="675"/>
      <c r="AW39" s="676"/>
      <c r="AX39" s="677" t="s">
        <v>2</v>
      </c>
      <c r="AY39" s="675"/>
      <c r="AZ39" s="678"/>
    </row>
    <row r="40" spans="1:52" ht="12" customHeight="1" x14ac:dyDescent="0.2">
      <c r="A40" s="684" t="s">
        <v>69</v>
      </c>
      <c r="B40" s="664"/>
      <c r="C40" s="664"/>
      <c r="D40" s="664"/>
      <c r="E40" s="664"/>
      <c r="F40" s="664"/>
      <c r="G40" s="664"/>
      <c r="H40" s="664"/>
      <c r="I40" s="664"/>
      <c r="J40" s="664"/>
      <c r="K40" s="665"/>
      <c r="L40" s="663"/>
      <c r="M40" s="664"/>
      <c r="N40" s="664"/>
      <c r="O40" s="664"/>
      <c r="P40" s="664"/>
      <c r="Q40" s="664"/>
      <c r="R40" s="664"/>
      <c r="S40" s="664"/>
      <c r="T40" s="664"/>
      <c r="U40" s="664"/>
      <c r="V40" s="665"/>
      <c r="W40" s="719"/>
      <c r="X40" s="664"/>
      <c r="Y40" s="667"/>
      <c r="Z40" s="27"/>
      <c r="AA40" s="34" t="s">
        <v>71</v>
      </c>
      <c r="AB40" s="663" t="s">
        <v>39</v>
      </c>
      <c r="AC40" s="664"/>
      <c r="AD40" s="664"/>
      <c r="AE40" s="664"/>
      <c r="AF40" s="664"/>
      <c r="AG40" s="664"/>
      <c r="AH40" s="664"/>
      <c r="AI40" s="664"/>
      <c r="AJ40" s="664"/>
      <c r="AK40" s="664"/>
      <c r="AL40" s="665"/>
      <c r="AM40" s="663" t="str">
        <f>IF(ISBLANK(Information!D35),"",Information!D35)</f>
        <v/>
      </c>
      <c r="AN40" s="664"/>
      <c r="AO40" s="664"/>
      <c r="AP40" s="664"/>
      <c r="AQ40" s="664"/>
      <c r="AR40" s="664"/>
      <c r="AS40" s="664"/>
      <c r="AT40" s="664"/>
      <c r="AU40" s="664"/>
      <c r="AV40" s="664"/>
      <c r="AW40" s="665"/>
      <c r="AX40" s="666"/>
      <c r="AY40" s="664"/>
      <c r="AZ40" s="667"/>
    </row>
    <row r="41" spans="1:52" ht="12" customHeight="1" x14ac:dyDescent="0.2">
      <c r="A41" s="721" t="s">
        <v>73</v>
      </c>
      <c r="B41" s="669"/>
      <c r="C41" s="669"/>
      <c r="D41" s="669"/>
      <c r="E41" s="669"/>
      <c r="F41" s="669"/>
      <c r="G41" s="669"/>
      <c r="H41" s="669"/>
      <c r="I41" s="669"/>
      <c r="J41" s="669"/>
      <c r="K41" s="670"/>
      <c r="L41" s="718"/>
      <c r="M41" s="669"/>
      <c r="N41" s="669"/>
      <c r="O41" s="669"/>
      <c r="P41" s="669"/>
      <c r="Q41" s="669"/>
      <c r="R41" s="669"/>
      <c r="S41" s="669"/>
      <c r="T41" s="669"/>
      <c r="U41" s="669"/>
      <c r="V41" s="670"/>
      <c r="W41" s="668"/>
      <c r="X41" s="669"/>
      <c r="Y41" s="680"/>
      <c r="Z41" s="27"/>
      <c r="AA41" s="34" t="s">
        <v>75</v>
      </c>
      <c r="AB41" s="718" t="s">
        <v>40</v>
      </c>
      <c r="AC41" s="669"/>
      <c r="AD41" s="669"/>
      <c r="AE41" s="669"/>
      <c r="AF41" s="669"/>
      <c r="AG41" s="669"/>
      <c r="AH41" s="669"/>
      <c r="AI41" s="669"/>
      <c r="AJ41" s="669"/>
      <c r="AK41" s="669"/>
      <c r="AL41" s="670"/>
      <c r="AM41" s="718" t="str">
        <f>IF(ISBLANK(Information!D37),"",Information!D37)</f>
        <v/>
      </c>
      <c r="AN41" s="669"/>
      <c r="AO41" s="669"/>
      <c r="AP41" s="669"/>
      <c r="AQ41" s="669"/>
      <c r="AR41" s="669"/>
      <c r="AS41" s="669"/>
      <c r="AT41" s="669"/>
      <c r="AU41" s="669"/>
      <c r="AV41" s="669"/>
      <c r="AW41" s="670"/>
      <c r="AX41" s="668"/>
      <c r="AY41" s="669"/>
      <c r="AZ41" s="680"/>
    </row>
    <row r="42" spans="1:52" ht="12" customHeight="1" x14ac:dyDescent="0.2">
      <c r="A42" s="721" t="s">
        <v>76</v>
      </c>
      <c r="B42" s="669"/>
      <c r="C42" s="669"/>
      <c r="D42" s="669"/>
      <c r="E42" s="669"/>
      <c r="F42" s="669"/>
      <c r="G42" s="669"/>
      <c r="H42" s="669"/>
      <c r="I42" s="669"/>
      <c r="J42" s="669"/>
      <c r="K42" s="670"/>
      <c r="L42" s="718"/>
      <c r="M42" s="669"/>
      <c r="N42" s="669"/>
      <c r="O42" s="669"/>
      <c r="P42" s="669"/>
      <c r="Q42" s="669"/>
      <c r="R42" s="669"/>
      <c r="S42" s="669"/>
      <c r="T42" s="669"/>
      <c r="U42" s="669"/>
      <c r="V42" s="670"/>
      <c r="W42" s="668"/>
      <c r="X42" s="669"/>
      <c r="Y42" s="680"/>
      <c r="Z42" s="27"/>
      <c r="AA42" s="34" t="s">
        <v>78</v>
      </c>
      <c r="AB42" s="718" t="s">
        <v>73</v>
      </c>
      <c r="AC42" s="669"/>
      <c r="AD42" s="669"/>
      <c r="AE42" s="669"/>
      <c r="AF42" s="669"/>
      <c r="AG42" s="669"/>
      <c r="AH42" s="669"/>
      <c r="AI42" s="669"/>
      <c r="AJ42" s="669"/>
      <c r="AK42" s="669"/>
      <c r="AL42" s="670"/>
      <c r="AM42" s="718"/>
      <c r="AN42" s="669"/>
      <c r="AO42" s="669"/>
      <c r="AP42" s="669"/>
      <c r="AQ42" s="669"/>
      <c r="AR42" s="669"/>
      <c r="AS42" s="669"/>
      <c r="AT42" s="669"/>
      <c r="AU42" s="669"/>
      <c r="AV42" s="669"/>
      <c r="AW42" s="670"/>
      <c r="AX42" s="668"/>
      <c r="AY42" s="669"/>
      <c r="AZ42" s="680"/>
    </row>
    <row r="43" spans="1:52" ht="12" customHeight="1" x14ac:dyDescent="0.2">
      <c r="A43" s="722" t="s">
        <v>79</v>
      </c>
      <c r="B43" s="682"/>
      <c r="C43" s="682"/>
      <c r="D43" s="682"/>
      <c r="E43" s="682"/>
      <c r="F43" s="682"/>
      <c r="G43" s="682"/>
      <c r="H43" s="682"/>
      <c r="I43" s="682"/>
      <c r="J43" s="682"/>
      <c r="K43" s="686"/>
      <c r="L43" s="723"/>
      <c r="M43" s="682"/>
      <c r="N43" s="682"/>
      <c r="O43" s="682"/>
      <c r="P43" s="682"/>
      <c r="Q43" s="682"/>
      <c r="R43" s="682"/>
      <c r="S43" s="682"/>
      <c r="T43" s="682"/>
      <c r="U43" s="682"/>
      <c r="V43" s="686"/>
      <c r="W43" s="685"/>
      <c r="X43" s="682"/>
      <c r="Y43" s="683"/>
      <c r="Z43" s="35"/>
      <c r="AA43" s="35"/>
      <c r="AB43" s="723"/>
      <c r="AC43" s="682"/>
      <c r="AD43" s="682"/>
      <c r="AE43" s="682"/>
      <c r="AF43" s="682"/>
      <c r="AG43" s="682"/>
      <c r="AH43" s="682"/>
      <c r="AI43" s="682"/>
      <c r="AJ43" s="682"/>
      <c r="AK43" s="682"/>
      <c r="AL43" s="686"/>
      <c r="AM43" s="723"/>
      <c r="AN43" s="682"/>
      <c r="AO43" s="682"/>
      <c r="AP43" s="682"/>
      <c r="AQ43" s="682"/>
      <c r="AR43" s="682"/>
      <c r="AS43" s="682"/>
      <c r="AT43" s="682"/>
      <c r="AU43" s="682"/>
      <c r="AV43" s="682"/>
      <c r="AW43" s="686"/>
      <c r="AX43" s="685"/>
      <c r="AY43" s="682"/>
      <c r="AZ43" s="683"/>
    </row>
    <row r="44" spans="1:52" ht="3.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row>
    <row r="45" spans="1:52" ht="15.75" customHeight="1" x14ac:dyDescent="0.2"/>
    <row r="46" spans="1:52" ht="15.75" customHeight="1" x14ac:dyDescent="0.2"/>
    <row r="47" spans="1:52" ht="15.75" customHeight="1" x14ac:dyDescent="0.2"/>
    <row r="48" spans="1:52"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9">
    <mergeCell ref="G28:I28"/>
    <mergeCell ref="J28:S28"/>
    <mergeCell ref="B29:F29"/>
    <mergeCell ref="G29:I29"/>
    <mergeCell ref="J29:S29"/>
    <mergeCell ref="B30:F30"/>
    <mergeCell ref="B34:F34"/>
    <mergeCell ref="G34:I34"/>
    <mergeCell ref="J34:S34"/>
    <mergeCell ref="G31:I31"/>
    <mergeCell ref="J31:S31"/>
    <mergeCell ref="B32:F32"/>
    <mergeCell ref="G32:I32"/>
    <mergeCell ref="J32:S32"/>
    <mergeCell ref="B33:F33"/>
    <mergeCell ref="A41:K41"/>
    <mergeCell ref="J24:S24"/>
    <mergeCell ref="J25:S25"/>
    <mergeCell ref="J26:S26"/>
    <mergeCell ref="G21:I21"/>
    <mergeCell ref="J21:S21"/>
    <mergeCell ref="B22:F22"/>
    <mergeCell ref="G22:I22"/>
    <mergeCell ref="J22:S22"/>
    <mergeCell ref="G23:I23"/>
    <mergeCell ref="J23:S23"/>
    <mergeCell ref="B27:F27"/>
    <mergeCell ref="G27:I27"/>
    <mergeCell ref="J27:S27"/>
    <mergeCell ref="B23:F23"/>
    <mergeCell ref="B24:F24"/>
    <mergeCell ref="G24:I24"/>
    <mergeCell ref="B25:F25"/>
    <mergeCell ref="G25:I25"/>
    <mergeCell ref="B26:F26"/>
    <mergeCell ref="G26:I26"/>
    <mergeCell ref="G30:I30"/>
    <mergeCell ref="J30:S30"/>
    <mergeCell ref="B28:F28"/>
    <mergeCell ref="A42:K42"/>
    <mergeCell ref="L42:V42"/>
    <mergeCell ref="W42:Y42"/>
    <mergeCell ref="AB42:AL42"/>
    <mergeCell ref="AM42:AW42"/>
    <mergeCell ref="AX42:AZ42"/>
    <mergeCell ref="A43:K43"/>
    <mergeCell ref="L43:V43"/>
    <mergeCell ref="W43:Y43"/>
    <mergeCell ref="AB43:AL43"/>
    <mergeCell ref="AM43:AW43"/>
    <mergeCell ref="AX43:AZ43"/>
    <mergeCell ref="AN22:AZ22"/>
    <mergeCell ref="AN23:AZ23"/>
    <mergeCell ref="AN24:AZ24"/>
    <mergeCell ref="AN25:AZ25"/>
    <mergeCell ref="AN26:AZ26"/>
    <mergeCell ref="L41:V41"/>
    <mergeCell ref="W41:Y41"/>
    <mergeCell ref="AB41:AL41"/>
    <mergeCell ref="AM41:AW41"/>
    <mergeCell ref="AX41:AZ41"/>
    <mergeCell ref="L39:V39"/>
    <mergeCell ref="W39:Y39"/>
    <mergeCell ref="L40:V40"/>
    <mergeCell ref="W40:Y40"/>
    <mergeCell ref="J35:S35"/>
    <mergeCell ref="B37:J37"/>
    <mergeCell ref="AN27:AZ27"/>
    <mergeCell ref="AN28:AZ28"/>
    <mergeCell ref="AN29:AZ29"/>
    <mergeCell ref="AN30:AZ30"/>
    <mergeCell ref="AN31:AZ31"/>
    <mergeCell ref="AN32:AZ32"/>
    <mergeCell ref="AN33:AZ33"/>
    <mergeCell ref="B31:F31"/>
    <mergeCell ref="B20:F20"/>
    <mergeCell ref="G20:I20"/>
    <mergeCell ref="J20:S20"/>
    <mergeCell ref="B21:F21"/>
    <mergeCell ref="AB11:AZ11"/>
    <mergeCell ref="AB12:AZ12"/>
    <mergeCell ref="AB13:AZ13"/>
    <mergeCell ref="AB14:AZ14"/>
    <mergeCell ref="AB15:AZ15"/>
    <mergeCell ref="AB16:AZ16"/>
    <mergeCell ref="AB17:AZ17"/>
    <mergeCell ref="AN19:AZ20"/>
    <mergeCell ref="AN21:AZ21"/>
    <mergeCell ref="B14:Z14"/>
    <mergeCell ref="B15:Z15"/>
    <mergeCell ref="B16:Z16"/>
    <mergeCell ref="B17:Z17"/>
    <mergeCell ref="A19:S19"/>
    <mergeCell ref="T19:AM19"/>
    <mergeCell ref="A2:H2"/>
    <mergeCell ref="I2:T2"/>
    <mergeCell ref="U2:AZ6"/>
    <mergeCell ref="A3:H3"/>
    <mergeCell ref="I3:T3"/>
    <mergeCell ref="A4:H4"/>
    <mergeCell ref="I4:T4"/>
    <mergeCell ref="A6:H6"/>
    <mergeCell ref="I6:T6"/>
    <mergeCell ref="A5:H5"/>
    <mergeCell ref="I5:T5"/>
    <mergeCell ref="B8:Z8"/>
    <mergeCell ref="AB8:AZ8"/>
    <mergeCell ref="B9:Z9"/>
    <mergeCell ref="AB9:AZ9"/>
    <mergeCell ref="AB10:AZ10"/>
    <mergeCell ref="B10:Z10"/>
    <mergeCell ref="B11:Z11"/>
    <mergeCell ref="B12:Z12"/>
    <mergeCell ref="B13:Z13"/>
    <mergeCell ref="AM40:AW40"/>
    <mergeCell ref="AX40:AZ40"/>
    <mergeCell ref="G33:I33"/>
    <mergeCell ref="J33:S33"/>
    <mergeCell ref="L37:AZ37"/>
    <mergeCell ref="AB39:AL39"/>
    <mergeCell ref="AM39:AW39"/>
    <mergeCell ref="AX39:AZ39"/>
    <mergeCell ref="AB40:AL40"/>
    <mergeCell ref="AN34:AZ34"/>
    <mergeCell ref="AN35:AZ35"/>
    <mergeCell ref="A39:K39"/>
    <mergeCell ref="A40:K40"/>
    <mergeCell ref="B35:F35"/>
    <mergeCell ref="G35:I35"/>
  </mergeCells>
  <conditionalFormatting sqref="A37:AZ37">
    <cfRule type="expression" dxfId="24" priority="1">
      <formula>$A$37&gt;0</formula>
    </cfRule>
    <cfRule type="expression" dxfId="23" priority="2">
      <formula>$A$37=0</formula>
    </cfRule>
  </conditionalFormatting>
  <conditionalFormatting sqref="T21:Y35">
    <cfRule type="cellIs" dxfId="22" priority="3" operator="equal">
      <formula>$AA$41</formula>
    </cfRule>
    <cfRule type="cellIs" dxfId="21" priority="4" operator="equal">
      <formula>$AA$40</formula>
    </cfRule>
  </conditionalFormatting>
  <conditionalFormatting sqref="Z21:Z35 AB21:AB35">
    <cfRule type="cellIs" dxfId="20" priority="5" operator="equal">
      <formula>$AA$40</formula>
    </cfRule>
    <cfRule type="cellIs" dxfId="19" priority="6" operator="equal">
      <formula>$AA$41</formula>
    </cfRule>
  </conditionalFormatting>
  <conditionalFormatting sqref="AA21:AA35 AE21:AM35">
    <cfRule type="cellIs" dxfId="18" priority="7" operator="equal">
      <formula>$AA$41</formula>
    </cfRule>
    <cfRule type="cellIs" dxfId="17" priority="8" operator="equal">
      <formula>$AA$40</formula>
    </cfRule>
  </conditionalFormatting>
  <dataValidations disablePrompts="1" count="1">
    <dataValidation type="list" allowBlank="1" showErrorMessage="1" sqref="T21:AM35" xr:uid="{00000000-0002-0000-0300-000000000000}">
      <formula1>$AA$40:$AA$42</formula1>
    </dataValidation>
  </dataValidations>
  <printOptions horizontalCentered="1"/>
  <pageMargins left="0.25" right="0.25" top="0.75" bottom="0.75" header="0" footer="0"/>
  <pageSetup scale="98" orientation="landscape" r:id="rId1"/>
  <headerFooter>
    <oddHeader>&amp;CFeasibility Form</oddHeader>
    <oddFooter>&amp;L 1AF0003 &amp;A&amp;CFF0000Printed Copy Uncontrolled.   
&amp;RRev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P1000"/>
  <sheetViews>
    <sheetView showGridLines="0" topLeftCell="A9" zoomScaleNormal="100" workbookViewId="0">
      <selection activeCell="B9" sqref="B9:AO9"/>
    </sheetView>
  </sheetViews>
  <sheetFormatPr defaultColWidth="12.625" defaultRowHeight="15" customHeight="1" x14ac:dyDescent="0.2"/>
  <cols>
    <col min="1" max="42" width="1.875" customWidth="1"/>
  </cols>
  <sheetData>
    <row r="1" spans="1:42" ht="5.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x14ac:dyDescent="0.25">
      <c r="A2" s="3"/>
      <c r="B2" s="726" t="s">
        <v>741</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3"/>
    </row>
    <row r="3" spans="1:42" x14ac:dyDescent="0.25">
      <c r="A3" s="3"/>
      <c r="B3" s="727" t="s">
        <v>6</v>
      </c>
      <c r="C3" s="692"/>
      <c r="D3" s="692"/>
      <c r="E3" s="692"/>
      <c r="F3" s="692"/>
      <c r="G3" s="692"/>
      <c r="H3" s="728"/>
      <c r="I3" s="729" t="str">
        <f>IF(ISBLANK(Information!D2),"",Information!D2)</f>
        <v/>
      </c>
      <c r="J3" s="664"/>
      <c r="K3" s="664"/>
      <c r="L3" s="664"/>
      <c r="M3" s="664"/>
      <c r="N3" s="664"/>
      <c r="O3" s="664"/>
      <c r="P3" s="664"/>
      <c r="Q3" s="664"/>
      <c r="R3" s="664"/>
      <c r="S3" s="664"/>
      <c r="T3" s="664"/>
      <c r="U3" s="667"/>
      <c r="V3" s="27"/>
      <c r="W3" s="727" t="s">
        <v>27</v>
      </c>
      <c r="X3" s="692"/>
      <c r="Y3" s="692"/>
      <c r="Z3" s="692"/>
      <c r="AA3" s="692"/>
      <c r="AB3" s="692"/>
      <c r="AC3" s="728"/>
      <c r="AD3" s="729" t="str">
        <f>IF(ISBLANK(Information!D24),"",Information!D24)</f>
        <v/>
      </c>
      <c r="AE3" s="664"/>
      <c r="AF3" s="664"/>
      <c r="AG3" s="664"/>
      <c r="AH3" s="664"/>
      <c r="AI3" s="664"/>
      <c r="AJ3" s="664"/>
      <c r="AK3" s="664"/>
      <c r="AL3" s="664"/>
      <c r="AM3" s="664"/>
      <c r="AN3" s="664"/>
      <c r="AO3" s="667"/>
      <c r="AP3" s="3"/>
    </row>
    <row r="4" spans="1:42" x14ac:dyDescent="0.25">
      <c r="A4" s="3"/>
      <c r="B4" s="730" t="s">
        <v>7</v>
      </c>
      <c r="C4" s="660"/>
      <c r="D4" s="660"/>
      <c r="E4" s="660"/>
      <c r="F4" s="660"/>
      <c r="G4" s="660"/>
      <c r="H4" s="661"/>
      <c r="I4" s="725" t="str">
        <f>IF(ISBLANK(Information!D3),"",Information!D3)</f>
        <v/>
      </c>
      <c r="J4" s="669"/>
      <c r="K4" s="669"/>
      <c r="L4" s="669"/>
      <c r="M4" s="669"/>
      <c r="N4" s="669"/>
      <c r="O4" s="669"/>
      <c r="P4" s="669"/>
      <c r="Q4" s="669"/>
      <c r="R4" s="669"/>
      <c r="S4" s="669"/>
      <c r="T4" s="669"/>
      <c r="U4" s="680"/>
      <c r="V4" s="29"/>
      <c r="W4" s="724" t="s">
        <v>62</v>
      </c>
      <c r="X4" s="660"/>
      <c r="Y4" s="660"/>
      <c r="Z4" s="660"/>
      <c r="AA4" s="660"/>
      <c r="AB4" s="660"/>
      <c r="AC4" s="661"/>
      <c r="AD4" s="725"/>
      <c r="AE4" s="669"/>
      <c r="AF4" s="669"/>
      <c r="AG4" s="669"/>
      <c r="AH4" s="669"/>
      <c r="AI4" s="669"/>
      <c r="AJ4" s="669"/>
      <c r="AK4" s="669"/>
      <c r="AL4" s="669"/>
      <c r="AM4" s="669"/>
      <c r="AN4" s="669"/>
      <c r="AO4" s="680"/>
      <c r="AP4" s="3"/>
    </row>
    <row r="5" spans="1:42" x14ac:dyDescent="0.25">
      <c r="A5" s="3"/>
      <c r="B5" s="730" t="s">
        <v>20</v>
      </c>
      <c r="C5" s="660"/>
      <c r="D5" s="660"/>
      <c r="E5" s="660"/>
      <c r="F5" s="660"/>
      <c r="G5" s="660"/>
      <c r="H5" s="661"/>
      <c r="I5" s="725" t="str">
        <f>IF(ISBLANK(Information!D18),"",Information!D18)</f>
        <v/>
      </c>
      <c r="J5" s="669"/>
      <c r="K5" s="669"/>
      <c r="L5" s="669"/>
      <c r="M5" s="669"/>
      <c r="N5" s="669"/>
      <c r="O5" s="669"/>
      <c r="P5" s="669"/>
      <c r="Q5" s="669"/>
      <c r="R5" s="669"/>
      <c r="S5" s="669"/>
      <c r="T5" s="669"/>
      <c r="U5" s="680"/>
      <c r="V5" s="29"/>
      <c r="W5" s="730" t="s">
        <v>36</v>
      </c>
      <c r="X5" s="660"/>
      <c r="Y5" s="660"/>
      <c r="Z5" s="660"/>
      <c r="AA5" s="660"/>
      <c r="AB5" s="660"/>
      <c r="AC5" s="661"/>
      <c r="AD5" s="725" t="str">
        <f>IF(ISBLANK(Information!D36),"",Information!D36)</f>
        <v/>
      </c>
      <c r="AE5" s="669"/>
      <c r="AF5" s="669"/>
      <c r="AG5" s="669"/>
      <c r="AH5" s="669"/>
      <c r="AI5" s="669"/>
      <c r="AJ5" s="669"/>
      <c r="AK5" s="669"/>
      <c r="AL5" s="669"/>
      <c r="AM5" s="669"/>
      <c r="AN5" s="669"/>
      <c r="AO5" s="680"/>
      <c r="AP5" s="3"/>
    </row>
    <row r="6" spans="1:42" x14ac:dyDescent="0.25">
      <c r="A6" s="3"/>
      <c r="B6" s="730" t="s">
        <v>21</v>
      </c>
      <c r="C6" s="660"/>
      <c r="D6" s="660"/>
      <c r="E6" s="660"/>
      <c r="F6" s="660"/>
      <c r="G6" s="660"/>
      <c r="H6" s="661"/>
      <c r="I6" s="725" t="str">
        <f>IF(ISBLANK(Information!D19),"",Information!D19)</f>
        <v/>
      </c>
      <c r="J6" s="669"/>
      <c r="K6" s="669"/>
      <c r="L6" s="669"/>
      <c r="M6" s="669"/>
      <c r="N6" s="669"/>
      <c r="O6" s="669"/>
      <c r="P6" s="669"/>
      <c r="Q6" s="669"/>
      <c r="R6" s="669"/>
      <c r="S6" s="669"/>
      <c r="T6" s="669"/>
      <c r="U6" s="680"/>
      <c r="V6" s="27"/>
      <c r="W6" s="730" t="s">
        <v>64</v>
      </c>
      <c r="X6" s="660"/>
      <c r="Y6" s="660"/>
      <c r="Z6" s="660"/>
      <c r="AA6" s="660"/>
      <c r="AB6" s="660"/>
      <c r="AC6" s="661"/>
      <c r="AD6" s="731"/>
      <c r="AE6" s="669"/>
      <c r="AF6" s="669"/>
      <c r="AG6" s="669"/>
      <c r="AH6" s="669"/>
      <c r="AI6" s="669"/>
      <c r="AJ6" s="669"/>
      <c r="AK6" s="669"/>
      <c r="AL6" s="669"/>
      <c r="AM6" s="669"/>
      <c r="AN6" s="669"/>
      <c r="AO6" s="680"/>
      <c r="AP6" s="3"/>
    </row>
    <row r="7" spans="1:42" x14ac:dyDescent="0.25">
      <c r="A7" s="3"/>
      <c r="B7" s="732" t="s">
        <v>22</v>
      </c>
      <c r="C7" s="703"/>
      <c r="D7" s="703"/>
      <c r="E7" s="703"/>
      <c r="F7" s="703"/>
      <c r="G7" s="703"/>
      <c r="H7" s="733"/>
      <c r="I7" s="734" t="str">
        <f>IF(ISBLANK(Information!D20),"",Information!D20)</f>
        <v/>
      </c>
      <c r="J7" s="682"/>
      <c r="K7" s="682"/>
      <c r="L7" s="682"/>
      <c r="M7" s="682"/>
      <c r="N7" s="682"/>
      <c r="O7" s="682"/>
      <c r="P7" s="682"/>
      <c r="Q7" s="682"/>
      <c r="R7" s="682"/>
      <c r="S7" s="682"/>
      <c r="T7" s="682"/>
      <c r="U7" s="683"/>
      <c r="V7" s="3"/>
      <c r="W7" s="732" t="s">
        <v>67</v>
      </c>
      <c r="X7" s="703"/>
      <c r="Y7" s="703"/>
      <c r="Z7" s="703"/>
      <c r="AA7" s="703"/>
      <c r="AB7" s="703"/>
      <c r="AC7" s="733"/>
      <c r="AD7" s="735"/>
      <c r="AE7" s="682"/>
      <c r="AF7" s="682"/>
      <c r="AG7" s="682"/>
      <c r="AH7" s="682"/>
      <c r="AI7" s="682"/>
      <c r="AJ7" s="682"/>
      <c r="AK7" s="682"/>
      <c r="AL7" s="682"/>
      <c r="AM7" s="682"/>
      <c r="AN7" s="682"/>
      <c r="AO7" s="683"/>
      <c r="AP7" s="3"/>
    </row>
    <row r="8" spans="1:42" ht="5.2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2" x14ac:dyDescent="0.25">
      <c r="A9" s="14"/>
      <c r="B9" s="736" t="s">
        <v>759</v>
      </c>
      <c r="C9" s="653"/>
      <c r="D9" s="653"/>
      <c r="E9" s="653"/>
      <c r="F9" s="653"/>
      <c r="G9" s="653"/>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c r="AG9" s="653"/>
      <c r="AH9" s="653"/>
      <c r="AI9" s="653"/>
      <c r="AJ9" s="653"/>
      <c r="AK9" s="653"/>
      <c r="AL9" s="653"/>
      <c r="AM9" s="653"/>
      <c r="AN9" s="653"/>
      <c r="AO9" s="653"/>
      <c r="AP9" s="3"/>
    </row>
    <row r="10" spans="1:42" ht="15.75" customHeight="1" x14ac:dyDescent="0.25">
      <c r="A10" s="14"/>
      <c r="B10" s="737" t="s">
        <v>70</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3"/>
    </row>
    <row r="11" spans="1:42" ht="15.75" customHeight="1" x14ac:dyDescent="0.25">
      <c r="A11" s="14"/>
      <c r="B11" s="737" t="s">
        <v>742</v>
      </c>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3"/>
    </row>
    <row r="12" spans="1:42" ht="15.75" customHeight="1" x14ac:dyDescent="0.25">
      <c r="A12" s="14"/>
      <c r="B12" s="737" t="s">
        <v>760</v>
      </c>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3"/>
    </row>
    <row r="13" spans="1:42" ht="22.5" customHeight="1" x14ac:dyDescent="0.25">
      <c r="A13" s="14"/>
      <c r="B13" s="737" t="s">
        <v>743</v>
      </c>
      <c r="C13" s="653"/>
      <c r="D13" s="653"/>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3"/>
    </row>
    <row r="14" spans="1:42" ht="15.75" customHeight="1" x14ac:dyDescent="0.25">
      <c r="A14" s="14"/>
      <c r="B14" s="737" t="s">
        <v>72</v>
      </c>
      <c r="C14" s="653"/>
      <c r="D14" s="653"/>
      <c r="E14" s="653"/>
      <c r="F14" s="653"/>
      <c r="G14" s="65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3"/>
      <c r="AI14" s="653"/>
      <c r="AJ14" s="653"/>
      <c r="AK14" s="653"/>
      <c r="AL14" s="653"/>
      <c r="AM14" s="653"/>
      <c r="AN14" s="653"/>
      <c r="AO14" s="653"/>
      <c r="AP14" s="3"/>
    </row>
    <row r="15" spans="1:42" ht="38.25" customHeight="1" x14ac:dyDescent="0.25">
      <c r="A15" s="14"/>
      <c r="B15" s="737" t="s">
        <v>744</v>
      </c>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c r="AG15" s="653"/>
      <c r="AH15" s="653"/>
      <c r="AI15" s="653"/>
      <c r="AJ15" s="653"/>
      <c r="AK15" s="653"/>
      <c r="AL15" s="653"/>
      <c r="AM15" s="653"/>
      <c r="AN15" s="653"/>
      <c r="AO15" s="653"/>
      <c r="AP15" s="3"/>
    </row>
    <row r="16" spans="1:42" ht="5.25" customHeight="1" x14ac:dyDescent="0.25">
      <c r="A16" s="14"/>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
    </row>
    <row r="17" spans="1:42" ht="15" customHeight="1" x14ac:dyDescent="0.25">
      <c r="A17" s="14"/>
      <c r="B17" s="738"/>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739" t="s">
        <v>74</v>
      </c>
      <c r="AG17" s="692"/>
      <c r="AH17" s="692"/>
      <c r="AI17" s="692"/>
      <c r="AJ17" s="692"/>
      <c r="AK17" s="692"/>
      <c r="AL17" s="692"/>
      <c r="AM17" s="692"/>
      <c r="AN17" s="692"/>
      <c r="AO17" s="740"/>
      <c r="AP17" s="3"/>
    </row>
    <row r="18" spans="1:42" x14ac:dyDescent="0.25">
      <c r="A18" s="14"/>
      <c r="B18" s="745" t="s">
        <v>77</v>
      </c>
      <c r="C18" s="660"/>
      <c r="D18" s="660"/>
      <c r="E18" s="660"/>
      <c r="F18" s="660"/>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1"/>
      <c r="AF18" s="746">
        <v>1</v>
      </c>
      <c r="AG18" s="670"/>
      <c r="AH18" s="746">
        <v>2</v>
      </c>
      <c r="AI18" s="670"/>
      <c r="AJ18" s="746">
        <v>3</v>
      </c>
      <c r="AK18" s="670"/>
      <c r="AL18" s="746">
        <v>4</v>
      </c>
      <c r="AM18" s="670"/>
      <c r="AN18" s="746">
        <v>5</v>
      </c>
      <c r="AO18" s="680"/>
      <c r="AP18" s="3"/>
    </row>
    <row r="19" spans="1:42" ht="15.75" customHeight="1" x14ac:dyDescent="0.2">
      <c r="A19" s="14"/>
      <c r="B19" s="744" t="s">
        <v>80</v>
      </c>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70"/>
      <c r="AF19" s="741" t="s">
        <v>78</v>
      </c>
      <c r="AG19" s="670"/>
      <c r="AH19" s="741" t="s">
        <v>81</v>
      </c>
      <c r="AI19" s="670"/>
      <c r="AJ19" s="742" t="s">
        <v>81</v>
      </c>
      <c r="AK19" s="743"/>
      <c r="AL19" s="741" t="s">
        <v>81</v>
      </c>
      <c r="AM19" s="670"/>
      <c r="AN19" s="741" t="s">
        <v>81</v>
      </c>
      <c r="AO19" s="680"/>
      <c r="AP19" s="36"/>
    </row>
    <row r="20" spans="1:42" ht="15.75" customHeight="1" x14ac:dyDescent="0.2">
      <c r="A20" s="14"/>
      <c r="B20" s="744" t="s">
        <v>82</v>
      </c>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70"/>
      <c r="AF20" s="741" t="s">
        <v>78</v>
      </c>
      <c r="AG20" s="670"/>
      <c r="AH20" s="741" t="s">
        <v>81</v>
      </c>
      <c r="AI20" s="670"/>
      <c r="AJ20" s="742" t="s">
        <v>81</v>
      </c>
      <c r="AK20" s="743"/>
      <c r="AL20" s="741" t="s">
        <v>81</v>
      </c>
      <c r="AM20" s="670"/>
      <c r="AN20" s="741" t="s">
        <v>81</v>
      </c>
      <c r="AO20" s="680"/>
      <c r="AP20" s="36"/>
    </row>
    <row r="21" spans="1:42" ht="15.75" customHeight="1" x14ac:dyDescent="0.2">
      <c r="A21" s="14"/>
      <c r="B21" s="744" t="s">
        <v>83</v>
      </c>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70"/>
      <c r="AF21" s="741" t="s">
        <v>81</v>
      </c>
      <c r="AG21" s="670"/>
      <c r="AH21" s="741" t="s">
        <v>81</v>
      </c>
      <c r="AI21" s="670"/>
      <c r="AJ21" s="742" t="s">
        <v>81</v>
      </c>
      <c r="AK21" s="743"/>
      <c r="AL21" s="741" t="s">
        <v>81</v>
      </c>
      <c r="AM21" s="670"/>
      <c r="AN21" s="741" t="s">
        <v>81</v>
      </c>
      <c r="AO21" s="680"/>
      <c r="AP21" s="36"/>
    </row>
    <row r="22" spans="1:42" ht="15.75" customHeight="1" x14ac:dyDescent="0.2">
      <c r="A22" s="14"/>
      <c r="B22" s="744" t="s">
        <v>84</v>
      </c>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70"/>
      <c r="AF22" s="741" t="s">
        <v>78</v>
      </c>
      <c r="AG22" s="670"/>
      <c r="AH22" s="741" t="s">
        <v>81</v>
      </c>
      <c r="AI22" s="670"/>
      <c r="AJ22" s="742" t="s">
        <v>81</v>
      </c>
      <c r="AK22" s="743"/>
      <c r="AL22" s="741" t="s">
        <v>81</v>
      </c>
      <c r="AM22" s="670"/>
      <c r="AN22" s="741" t="s">
        <v>81</v>
      </c>
      <c r="AO22" s="680"/>
      <c r="AP22" s="36"/>
    </row>
    <row r="23" spans="1:42" ht="15.75" customHeight="1" x14ac:dyDescent="0.2">
      <c r="A23" s="14"/>
      <c r="B23" s="747" t="s">
        <v>85</v>
      </c>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70"/>
      <c r="AF23" s="741" t="s">
        <v>86</v>
      </c>
      <c r="AG23" s="670"/>
      <c r="AH23" s="741" t="s">
        <v>81</v>
      </c>
      <c r="AI23" s="670"/>
      <c r="AJ23" s="742" t="s">
        <v>81</v>
      </c>
      <c r="AK23" s="743"/>
      <c r="AL23" s="741" t="s">
        <v>87</v>
      </c>
      <c r="AM23" s="670"/>
      <c r="AN23" s="741" t="s">
        <v>86</v>
      </c>
      <c r="AO23" s="680"/>
      <c r="AP23" s="36"/>
    </row>
    <row r="24" spans="1:42" ht="15.75" customHeight="1" x14ac:dyDescent="0.2">
      <c r="A24" s="14"/>
      <c r="B24" s="744" t="s">
        <v>761</v>
      </c>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70"/>
      <c r="AF24" s="741" t="s">
        <v>86</v>
      </c>
      <c r="AG24" s="670"/>
      <c r="AH24" s="741" t="s">
        <v>81</v>
      </c>
      <c r="AI24" s="670"/>
      <c r="AJ24" s="742" t="s">
        <v>81</v>
      </c>
      <c r="AK24" s="743"/>
      <c r="AL24" s="741" t="s">
        <v>87</v>
      </c>
      <c r="AM24" s="670"/>
      <c r="AN24" s="741" t="s">
        <v>86</v>
      </c>
      <c r="AO24" s="680"/>
      <c r="AP24" s="36"/>
    </row>
    <row r="25" spans="1:42" ht="15.75" customHeight="1" x14ac:dyDescent="0.2">
      <c r="A25" s="14"/>
      <c r="B25" s="744" t="s">
        <v>88</v>
      </c>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70"/>
      <c r="AF25" s="741" t="s">
        <v>86</v>
      </c>
      <c r="AG25" s="670"/>
      <c r="AH25" s="741" t="s">
        <v>86</v>
      </c>
      <c r="AI25" s="670"/>
      <c r="AJ25" s="742" t="s">
        <v>81</v>
      </c>
      <c r="AK25" s="743"/>
      <c r="AL25" s="741" t="s">
        <v>87</v>
      </c>
      <c r="AM25" s="670"/>
      <c r="AN25" s="741" t="s">
        <v>86</v>
      </c>
      <c r="AO25" s="680"/>
      <c r="AP25" s="36"/>
    </row>
    <row r="26" spans="1:42" ht="15.75" customHeight="1" x14ac:dyDescent="0.2">
      <c r="A26" s="14"/>
      <c r="B26" s="744" t="s">
        <v>90</v>
      </c>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70"/>
      <c r="AF26" s="741" t="s">
        <v>86</v>
      </c>
      <c r="AG26" s="670"/>
      <c r="AH26" s="741" t="s">
        <v>86</v>
      </c>
      <c r="AI26" s="670"/>
      <c r="AJ26" s="742" t="s">
        <v>81</v>
      </c>
      <c r="AK26" s="743"/>
      <c r="AL26" s="741" t="s">
        <v>92</v>
      </c>
      <c r="AM26" s="670"/>
      <c r="AN26" s="741" t="s">
        <v>86</v>
      </c>
      <c r="AO26" s="680"/>
      <c r="AP26" s="36"/>
    </row>
    <row r="27" spans="1:42" ht="15.75" customHeight="1" x14ac:dyDescent="0.2">
      <c r="A27" s="14"/>
      <c r="B27" s="744" t="s">
        <v>93</v>
      </c>
      <c r="C27" s="669"/>
      <c r="D27" s="669"/>
      <c r="E27" s="669"/>
      <c r="F27" s="669"/>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670"/>
      <c r="AF27" s="741" t="s">
        <v>86</v>
      </c>
      <c r="AG27" s="670"/>
      <c r="AH27" s="741" t="s">
        <v>86</v>
      </c>
      <c r="AI27" s="670"/>
      <c r="AJ27" s="742" t="s">
        <v>81</v>
      </c>
      <c r="AK27" s="743"/>
      <c r="AL27" s="741" t="s">
        <v>87</v>
      </c>
      <c r="AM27" s="670"/>
      <c r="AN27" s="741" t="s">
        <v>86</v>
      </c>
      <c r="AO27" s="680"/>
      <c r="AP27" s="36"/>
    </row>
    <row r="28" spans="1:42" ht="15.75" customHeight="1" x14ac:dyDescent="0.2">
      <c r="A28" s="14"/>
      <c r="B28" s="744" t="s">
        <v>94</v>
      </c>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70"/>
      <c r="AF28" s="741" t="s">
        <v>86</v>
      </c>
      <c r="AG28" s="670"/>
      <c r="AH28" s="741" t="s">
        <v>86</v>
      </c>
      <c r="AI28" s="670"/>
      <c r="AJ28" s="742" t="s">
        <v>81</v>
      </c>
      <c r="AK28" s="743"/>
      <c r="AL28" s="741" t="s">
        <v>87</v>
      </c>
      <c r="AM28" s="670"/>
      <c r="AN28" s="741" t="s">
        <v>86</v>
      </c>
      <c r="AO28" s="680"/>
      <c r="AP28" s="36"/>
    </row>
    <row r="29" spans="1:42" ht="15.75" customHeight="1" x14ac:dyDescent="0.2">
      <c r="A29" s="14"/>
      <c r="B29" s="744" t="s">
        <v>97</v>
      </c>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70"/>
      <c r="AF29" s="741" t="s">
        <v>86</v>
      </c>
      <c r="AG29" s="670"/>
      <c r="AH29" s="741" t="s">
        <v>86</v>
      </c>
      <c r="AI29" s="670"/>
      <c r="AJ29" s="742" t="s">
        <v>81</v>
      </c>
      <c r="AK29" s="743"/>
      <c r="AL29" s="741" t="s">
        <v>87</v>
      </c>
      <c r="AM29" s="670"/>
      <c r="AN29" s="741" t="s">
        <v>86</v>
      </c>
      <c r="AO29" s="680"/>
      <c r="AP29" s="36"/>
    </row>
    <row r="30" spans="1:42" ht="15.75" customHeight="1" x14ac:dyDescent="0.2">
      <c r="A30" s="14"/>
      <c r="B30" s="744" t="s">
        <v>98</v>
      </c>
      <c r="C30" s="669"/>
      <c r="D30" s="669"/>
      <c r="E30" s="669"/>
      <c r="F30" s="669"/>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70"/>
      <c r="AF30" s="741" t="s">
        <v>86</v>
      </c>
      <c r="AG30" s="670"/>
      <c r="AH30" s="741" t="s">
        <v>86</v>
      </c>
      <c r="AI30" s="670"/>
      <c r="AJ30" s="742" t="s">
        <v>81</v>
      </c>
      <c r="AK30" s="743"/>
      <c r="AL30" s="741" t="s">
        <v>87</v>
      </c>
      <c r="AM30" s="670"/>
      <c r="AN30" s="741" t="s">
        <v>86</v>
      </c>
      <c r="AO30" s="680"/>
      <c r="AP30" s="36"/>
    </row>
    <row r="31" spans="1:42" ht="15.75" customHeight="1" x14ac:dyDescent="0.2">
      <c r="A31" s="14"/>
      <c r="B31" s="744" t="s">
        <v>100</v>
      </c>
      <c r="C31" s="669"/>
      <c r="D31" s="669"/>
      <c r="E31" s="669"/>
      <c r="F31" s="669"/>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70"/>
      <c r="AF31" s="741" t="s">
        <v>86</v>
      </c>
      <c r="AG31" s="670"/>
      <c r="AH31" s="741" t="s">
        <v>81</v>
      </c>
      <c r="AI31" s="670"/>
      <c r="AJ31" s="742" t="s">
        <v>81</v>
      </c>
      <c r="AK31" s="743"/>
      <c r="AL31" s="741" t="s">
        <v>87</v>
      </c>
      <c r="AM31" s="670"/>
      <c r="AN31" s="741" t="s">
        <v>86</v>
      </c>
      <c r="AO31" s="680"/>
      <c r="AP31" s="36"/>
    </row>
    <row r="32" spans="1:42" ht="38.25" customHeight="1" x14ac:dyDescent="0.2">
      <c r="A32" s="14"/>
      <c r="B32" s="744" t="s">
        <v>101</v>
      </c>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70"/>
      <c r="AF32" s="741" t="s">
        <v>86</v>
      </c>
      <c r="AG32" s="670"/>
      <c r="AH32" s="741" t="s">
        <v>81</v>
      </c>
      <c r="AI32" s="670"/>
      <c r="AJ32" s="742" t="s">
        <v>81</v>
      </c>
      <c r="AK32" s="743"/>
      <c r="AL32" s="741" t="s">
        <v>87</v>
      </c>
      <c r="AM32" s="670"/>
      <c r="AN32" s="741" t="s">
        <v>86</v>
      </c>
      <c r="AO32" s="680"/>
      <c r="AP32" s="36"/>
    </row>
    <row r="33" spans="1:42" ht="39" customHeight="1" x14ac:dyDescent="0.2">
      <c r="A33" s="14"/>
      <c r="B33" s="744" t="s">
        <v>745</v>
      </c>
      <c r="C33" s="669"/>
      <c r="D33" s="669"/>
      <c r="E33" s="669"/>
      <c r="F33" s="669"/>
      <c r="G33" s="669"/>
      <c r="H33" s="669"/>
      <c r="I33" s="669"/>
      <c r="J33" s="669"/>
      <c r="K33" s="669"/>
      <c r="L33" s="669"/>
      <c r="M33" s="669"/>
      <c r="N33" s="669"/>
      <c r="O33" s="669"/>
      <c r="P33" s="669"/>
      <c r="Q33" s="669"/>
      <c r="R33" s="669"/>
      <c r="S33" s="669"/>
      <c r="T33" s="669"/>
      <c r="U33" s="669"/>
      <c r="V33" s="669"/>
      <c r="W33" s="669"/>
      <c r="X33" s="669"/>
      <c r="Y33" s="669"/>
      <c r="Z33" s="669"/>
      <c r="AA33" s="669"/>
      <c r="AB33" s="669"/>
      <c r="AC33" s="669"/>
      <c r="AD33" s="669"/>
      <c r="AE33" s="670"/>
      <c r="AF33" s="741" t="s">
        <v>86</v>
      </c>
      <c r="AG33" s="670"/>
      <c r="AH33" s="741" t="s">
        <v>86</v>
      </c>
      <c r="AI33" s="670"/>
      <c r="AJ33" s="742" t="s">
        <v>81</v>
      </c>
      <c r="AK33" s="743"/>
      <c r="AL33" s="741" t="s">
        <v>87</v>
      </c>
      <c r="AM33" s="670"/>
      <c r="AN33" s="741" t="s">
        <v>86</v>
      </c>
      <c r="AO33" s="680"/>
      <c r="AP33" s="36"/>
    </row>
    <row r="34" spans="1:42" ht="15.75" customHeight="1" x14ac:dyDescent="0.2">
      <c r="A34" s="14"/>
      <c r="B34" s="744" t="s">
        <v>102</v>
      </c>
      <c r="C34" s="669"/>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c r="AE34" s="670"/>
      <c r="AF34" s="741" t="s">
        <v>86</v>
      </c>
      <c r="AG34" s="670"/>
      <c r="AH34" s="741" t="s">
        <v>86</v>
      </c>
      <c r="AI34" s="670"/>
      <c r="AJ34" s="742" t="s">
        <v>81</v>
      </c>
      <c r="AK34" s="743"/>
      <c r="AL34" s="741" t="s">
        <v>87</v>
      </c>
      <c r="AM34" s="670"/>
      <c r="AN34" s="741" t="s">
        <v>86</v>
      </c>
      <c r="AO34" s="680"/>
      <c r="AP34" s="36"/>
    </row>
    <row r="35" spans="1:42" ht="15.75" customHeight="1" x14ac:dyDescent="0.2">
      <c r="A35" s="14"/>
      <c r="B35" s="744" t="s">
        <v>103</v>
      </c>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70"/>
      <c r="AF35" s="741" t="s">
        <v>81</v>
      </c>
      <c r="AG35" s="670"/>
      <c r="AH35" s="741" t="s">
        <v>86</v>
      </c>
      <c r="AI35" s="670"/>
      <c r="AJ35" s="742" t="s">
        <v>81</v>
      </c>
      <c r="AK35" s="743"/>
      <c r="AL35" s="741" t="s">
        <v>92</v>
      </c>
      <c r="AM35" s="670"/>
      <c r="AN35" s="741" t="s">
        <v>86</v>
      </c>
      <c r="AO35" s="680"/>
      <c r="AP35" s="36"/>
    </row>
    <row r="36" spans="1:42" ht="15.75" customHeight="1" x14ac:dyDescent="0.2">
      <c r="A36" s="14"/>
      <c r="B36" s="744" t="s">
        <v>104</v>
      </c>
      <c r="C36" s="669"/>
      <c r="D36" s="669"/>
      <c r="E36" s="669"/>
      <c r="F36" s="669"/>
      <c r="G36" s="669"/>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70"/>
      <c r="AF36" s="741" t="s">
        <v>86</v>
      </c>
      <c r="AG36" s="670"/>
      <c r="AH36" s="741" t="s">
        <v>81</v>
      </c>
      <c r="AI36" s="670"/>
      <c r="AJ36" s="742" t="s">
        <v>81</v>
      </c>
      <c r="AK36" s="743"/>
      <c r="AL36" s="741" t="s">
        <v>87</v>
      </c>
      <c r="AM36" s="670"/>
      <c r="AN36" s="741" t="s">
        <v>86</v>
      </c>
      <c r="AO36" s="680"/>
      <c r="AP36" s="36"/>
    </row>
    <row r="37" spans="1:42" ht="15.75" customHeight="1" x14ac:dyDescent="0.2">
      <c r="A37" s="14"/>
      <c r="B37" s="744" t="s">
        <v>107</v>
      </c>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70"/>
      <c r="AF37" s="741" t="s">
        <v>86</v>
      </c>
      <c r="AG37" s="670"/>
      <c r="AH37" s="741" t="s">
        <v>86</v>
      </c>
      <c r="AI37" s="670"/>
      <c r="AJ37" s="742" t="s">
        <v>86</v>
      </c>
      <c r="AK37" s="743"/>
      <c r="AL37" s="741" t="s">
        <v>87</v>
      </c>
      <c r="AM37" s="670"/>
      <c r="AN37" s="741" t="s">
        <v>86</v>
      </c>
      <c r="AO37" s="680"/>
      <c r="AP37" s="36"/>
    </row>
    <row r="38" spans="1:42" ht="15.75" customHeight="1" x14ac:dyDescent="0.2">
      <c r="A38" s="14"/>
      <c r="B38" s="744" t="s">
        <v>110</v>
      </c>
      <c r="C38" s="669"/>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70"/>
      <c r="AF38" s="741" t="s">
        <v>86</v>
      </c>
      <c r="AG38" s="670"/>
      <c r="AH38" s="741" t="s">
        <v>86</v>
      </c>
      <c r="AI38" s="670"/>
      <c r="AJ38" s="742" t="s">
        <v>81</v>
      </c>
      <c r="AK38" s="743"/>
      <c r="AL38" s="741" t="s">
        <v>92</v>
      </c>
      <c r="AM38" s="670"/>
      <c r="AN38" s="741" t="s">
        <v>86</v>
      </c>
      <c r="AO38" s="680"/>
      <c r="AP38" s="36"/>
    </row>
    <row r="39" spans="1:42" ht="15.75" customHeight="1" x14ac:dyDescent="0.2">
      <c r="A39" s="14"/>
      <c r="B39" s="744" t="s">
        <v>115</v>
      </c>
      <c r="C39" s="669"/>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70"/>
      <c r="AF39" s="741" t="s">
        <v>86</v>
      </c>
      <c r="AG39" s="670"/>
      <c r="AH39" s="741" t="s">
        <v>86</v>
      </c>
      <c r="AI39" s="670"/>
      <c r="AJ39" s="742" t="s">
        <v>81</v>
      </c>
      <c r="AK39" s="743"/>
      <c r="AL39" s="741" t="s">
        <v>87</v>
      </c>
      <c r="AM39" s="670"/>
      <c r="AN39" s="741" t="s">
        <v>86</v>
      </c>
      <c r="AO39" s="680"/>
      <c r="AP39" s="36"/>
    </row>
    <row r="40" spans="1:42" ht="15.75" customHeight="1" x14ac:dyDescent="0.2">
      <c r="A40" s="14"/>
      <c r="B40" s="744" t="s">
        <v>125</v>
      </c>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70"/>
      <c r="AF40" s="741" t="s">
        <v>86</v>
      </c>
      <c r="AG40" s="670"/>
      <c r="AH40" s="741" t="s">
        <v>86</v>
      </c>
      <c r="AI40" s="670"/>
      <c r="AJ40" s="742" t="s">
        <v>81</v>
      </c>
      <c r="AK40" s="743"/>
      <c r="AL40" s="741" t="s">
        <v>87</v>
      </c>
      <c r="AM40" s="670"/>
      <c r="AN40" s="741" t="s">
        <v>86</v>
      </c>
      <c r="AO40" s="680"/>
      <c r="AP40" s="36"/>
    </row>
    <row r="41" spans="1:42" ht="15.75" customHeight="1" x14ac:dyDescent="0.2">
      <c r="A41" s="14"/>
      <c r="B41" s="748" t="s">
        <v>127</v>
      </c>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82"/>
      <c r="AB41" s="682"/>
      <c r="AC41" s="682"/>
      <c r="AD41" s="682"/>
      <c r="AE41" s="686"/>
      <c r="AF41" s="749"/>
      <c r="AG41" s="682"/>
      <c r="AH41" s="682"/>
      <c r="AI41" s="682"/>
      <c r="AJ41" s="682"/>
      <c r="AK41" s="682"/>
      <c r="AL41" s="682"/>
      <c r="AM41" s="682"/>
      <c r="AN41" s="682"/>
      <c r="AO41" s="683"/>
      <c r="AP41" s="44"/>
    </row>
    <row r="42" spans="1:42" ht="5.2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15.75" customHeight="1" x14ac:dyDescent="0.25">
      <c r="A43" s="3"/>
      <c r="B43" s="750" t="s">
        <v>133</v>
      </c>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3"/>
      <c r="AP43" s="3"/>
    </row>
    <row r="44" spans="1:42" ht="64.5" customHeight="1" x14ac:dyDescent="0.25">
      <c r="A44" s="3"/>
      <c r="B44" s="751" t="s">
        <v>135</v>
      </c>
      <c r="C44" s="672"/>
      <c r="D44" s="672"/>
      <c r="E44" s="672"/>
      <c r="F44" s="672"/>
      <c r="G44" s="672"/>
      <c r="H44" s="672"/>
      <c r="I44" s="672"/>
      <c r="J44" s="672"/>
      <c r="K44" s="672"/>
      <c r="L44" s="672"/>
      <c r="M44" s="672"/>
      <c r="N44" s="672"/>
      <c r="O44" s="672"/>
      <c r="P44" s="672"/>
      <c r="Q44" s="672"/>
      <c r="R44" s="672"/>
      <c r="S44" s="672"/>
      <c r="T44" s="672"/>
      <c r="U44" s="672"/>
      <c r="V44" s="672"/>
      <c r="W44" s="672"/>
      <c r="X44" s="672"/>
      <c r="Y44" s="672"/>
      <c r="Z44" s="672"/>
      <c r="AA44" s="672"/>
      <c r="AB44" s="672"/>
      <c r="AC44" s="672"/>
      <c r="AD44" s="672"/>
      <c r="AE44" s="672"/>
      <c r="AF44" s="672"/>
      <c r="AG44" s="672"/>
      <c r="AH44" s="672"/>
      <c r="AI44" s="672"/>
      <c r="AJ44" s="672"/>
      <c r="AK44" s="672"/>
      <c r="AL44" s="672"/>
      <c r="AM44" s="672"/>
      <c r="AN44" s="672"/>
      <c r="AO44" s="673"/>
      <c r="AP44" s="3"/>
    </row>
    <row r="45" spans="1:42" ht="15.75" customHeight="1" x14ac:dyDescent="0.2">
      <c r="B45" s="752"/>
      <c r="C45" s="675"/>
      <c r="D45" s="675"/>
      <c r="E45" s="675"/>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8"/>
    </row>
    <row r="46" spans="1:42" ht="15.75" customHeight="1" x14ac:dyDescent="0.2">
      <c r="B46" s="753"/>
      <c r="C46" s="653"/>
      <c r="D46" s="653"/>
      <c r="E46" s="653"/>
      <c r="F46" s="653"/>
      <c r="G46" s="653"/>
      <c r="H46" s="653"/>
      <c r="I46" s="653"/>
      <c r="J46" s="653"/>
      <c r="K46" s="653"/>
      <c r="L46" s="653"/>
      <c r="M46" s="653"/>
      <c r="N46" s="653"/>
      <c r="O46" s="653"/>
      <c r="P46" s="653"/>
      <c r="Q46" s="653"/>
      <c r="R46" s="653"/>
      <c r="S46" s="653"/>
      <c r="T46" s="653"/>
      <c r="U46" s="653"/>
      <c r="V46" s="653"/>
      <c r="W46" s="653"/>
      <c r="X46" s="653"/>
      <c r="Y46" s="653"/>
      <c r="Z46" s="653"/>
      <c r="AA46" s="653"/>
      <c r="AB46" s="653"/>
      <c r="AC46" s="653"/>
      <c r="AD46" s="653"/>
      <c r="AE46" s="653"/>
      <c r="AF46" s="653"/>
      <c r="AG46" s="653"/>
      <c r="AH46" s="653"/>
      <c r="AI46" s="653"/>
      <c r="AJ46" s="653"/>
      <c r="AK46" s="653"/>
      <c r="AL46" s="653"/>
      <c r="AM46" s="653"/>
      <c r="AN46" s="653"/>
      <c r="AO46" s="696"/>
    </row>
    <row r="47" spans="1:42" ht="15.75" customHeight="1" x14ac:dyDescent="0.2">
      <c r="B47" s="7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653"/>
      <c r="AO47" s="696"/>
    </row>
    <row r="48" spans="1:42" ht="15.75" customHeight="1" x14ac:dyDescent="0.2">
      <c r="B48" s="753"/>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96"/>
    </row>
    <row r="49" spans="2:41" ht="15.75" customHeight="1" x14ac:dyDescent="0.2">
      <c r="B49" s="753"/>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653"/>
      <c r="AE49" s="653"/>
      <c r="AF49" s="653"/>
      <c r="AG49" s="653"/>
      <c r="AH49" s="653"/>
      <c r="AI49" s="653"/>
      <c r="AJ49" s="653"/>
      <c r="AK49" s="653"/>
      <c r="AL49" s="653"/>
      <c r="AM49" s="653"/>
      <c r="AN49" s="653"/>
      <c r="AO49" s="696"/>
    </row>
    <row r="50" spans="2:41" ht="15.75" customHeight="1" x14ac:dyDescent="0.2">
      <c r="B50" s="753"/>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653"/>
      <c r="AA50" s="653"/>
      <c r="AB50" s="653"/>
      <c r="AC50" s="653"/>
      <c r="AD50" s="653"/>
      <c r="AE50" s="653"/>
      <c r="AF50" s="653"/>
      <c r="AG50" s="653"/>
      <c r="AH50" s="653"/>
      <c r="AI50" s="653"/>
      <c r="AJ50" s="653"/>
      <c r="AK50" s="653"/>
      <c r="AL50" s="653"/>
      <c r="AM50" s="653"/>
      <c r="AN50" s="653"/>
      <c r="AO50" s="696"/>
    </row>
    <row r="51" spans="2:41" ht="15.75" customHeight="1" x14ac:dyDescent="0.2">
      <c r="B51" s="753"/>
      <c r="C51" s="653"/>
      <c r="D51" s="653"/>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O51" s="696"/>
    </row>
    <row r="52" spans="2:41" ht="15.75" customHeight="1" x14ac:dyDescent="0.2">
      <c r="B52" s="753"/>
      <c r="C52" s="653"/>
      <c r="D52" s="653"/>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O52" s="696"/>
    </row>
    <row r="53" spans="2:41" ht="15.75" customHeight="1" x14ac:dyDescent="0.2">
      <c r="B53" s="753"/>
      <c r="C53" s="653"/>
      <c r="D53" s="653"/>
      <c r="E53" s="653"/>
      <c r="F53" s="653"/>
      <c r="G53" s="653"/>
      <c r="H53" s="653"/>
      <c r="I53" s="653"/>
      <c r="J53" s="653"/>
      <c r="K53" s="653"/>
      <c r="L53" s="653"/>
      <c r="M53" s="653"/>
      <c r="N53" s="653"/>
      <c r="O53" s="653"/>
      <c r="P53" s="653"/>
      <c r="Q53" s="653"/>
      <c r="R53" s="653"/>
      <c r="S53" s="653"/>
      <c r="T53" s="653"/>
      <c r="U53" s="653"/>
      <c r="V53" s="653"/>
      <c r="W53" s="653"/>
      <c r="X53" s="653"/>
      <c r="Y53" s="653"/>
      <c r="Z53" s="653"/>
      <c r="AA53" s="653"/>
      <c r="AB53" s="653"/>
      <c r="AC53" s="653"/>
      <c r="AD53" s="653"/>
      <c r="AE53" s="653"/>
      <c r="AF53" s="653"/>
      <c r="AG53" s="653"/>
      <c r="AH53" s="653"/>
      <c r="AI53" s="653"/>
      <c r="AJ53" s="653"/>
      <c r="AK53" s="653"/>
      <c r="AL53" s="653"/>
      <c r="AM53" s="653"/>
      <c r="AN53" s="653"/>
      <c r="AO53" s="696"/>
    </row>
    <row r="54" spans="2:41" ht="15.75" customHeight="1" x14ac:dyDescent="0.2">
      <c r="B54" s="753"/>
      <c r="C54" s="653"/>
      <c r="D54" s="653"/>
      <c r="E54" s="653"/>
      <c r="F54" s="653"/>
      <c r="G54" s="653"/>
      <c r="H54" s="653"/>
      <c r="I54" s="653"/>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c r="AI54" s="653"/>
      <c r="AJ54" s="653"/>
      <c r="AK54" s="653"/>
      <c r="AL54" s="653"/>
      <c r="AM54" s="653"/>
      <c r="AN54" s="653"/>
      <c r="AO54" s="696"/>
    </row>
    <row r="55" spans="2:41" ht="15.75" customHeight="1" x14ac:dyDescent="0.2">
      <c r="B55" s="753"/>
      <c r="C55" s="653"/>
      <c r="D55" s="653"/>
      <c r="E55" s="653"/>
      <c r="F55" s="653"/>
      <c r="G55" s="653"/>
      <c r="H55" s="653"/>
      <c r="I55" s="653"/>
      <c r="J55" s="653"/>
      <c r="K55" s="653"/>
      <c r="L55" s="653"/>
      <c r="M55" s="653"/>
      <c r="N55" s="653"/>
      <c r="O55" s="653"/>
      <c r="P55" s="653"/>
      <c r="Q55" s="653"/>
      <c r="R55" s="653"/>
      <c r="S55" s="653"/>
      <c r="T55" s="653"/>
      <c r="U55" s="653"/>
      <c r="V55" s="653"/>
      <c r="W55" s="653"/>
      <c r="X55" s="653"/>
      <c r="Y55" s="653"/>
      <c r="Z55" s="653"/>
      <c r="AA55" s="653"/>
      <c r="AB55" s="653"/>
      <c r="AC55" s="653"/>
      <c r="AD55" s="653"/>
      <c r="AE55" s="653"/>
      <c r="AF55" s="653"/>
      <c r="AG55" s="653"/>
      <c r="AH55" s="653"/>
      <c r="AI55" s="653"/>
      <c r="AJ55" s="653"/>
      <c r="AK55" s="653"/>
      <c r="AL55" s="653"/>
      <c r="AM55" s="653"/>
      <c r="AN55" s="653"/>
      <c r="AO55" s="696"/>
    </row>
    <row r="56" spans="2:41" ht="15.75" customHeight="1" x14ac:dyDescent="0.2">
      <c r="B56" s="753"/>
      <c r="C56" s="653"/>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3"/>
      <c r="AM56" s="653"/>
      <c r="AN56" s="653"/>
      <c r="AO56" s="696"/>
    </row>
    <row r="57" spans="2:41" ht="15.75" customHeight="1" x14ac:dyDescent="0.2">
      <c r="B57" s="753"/>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96"/>
    </row>
    <row r="58" spans="2:41" ht="15.75" customHeight="1" x14ac:dyDescent="0.2">
      <c r="B58" s="753"/>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96"/>
    </row>
    <row r="59" spans="2:41" ht="15.75" customHeight="1" x14ac:dyDescent="0.2">
      <c r="B59" s="753"/>
      <c r="C59" s="653"/>
      <c r="D59" s="653"/>
      <c r="E59" s="653"/>
      <c r="F59" s="653"/>
      <c r="G59" s="653"/>
      <c r="H59" s="653"/>
      <c r="I59" s="653"/>
      <c r="J59" s="653"/>
      <c r="K59" s="653"/>
      <c r="L59" s="653"/>
      <c r="M59" s="653"/>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96"/>
    </row>
    <row r="60" spans="2:41" ht="15.75" customHeight="1" x14ac:dyDescent="0.2">
      <c r="B60" s="753"/>
      <c r="C60" s="653"/>
      <c r="D60" s="653"/>
      <c r="E60" s="653"/>
      <c r="F60" s="653"/>
      <c r="G60" s="653"/>
      <c r="H60" s="653"/>
      <c r="I60" s="653"/>
      <c r="J60" s="653"/>
      <c r="K60" s="653"/>
      <c r="L60" s="653"/>
      <c r="M60" s="653"/>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96"/>
    </row>
    <row r="61" spans="2:41" ht="15.75" customHeight="1" x14ac:dyDescent="0.2">
      <c r="B61" s="753"/>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96"/>
    </row>
    <row r="62" spans="2:41" ht="15.75" customHeight="1" x14ac:dyDescent="0.2">
      <c r="B62" s="753"/>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96"/>
    </row>
    <row r="63" spans="2:41" ht="15.75" customHeight="1" x14ac:dyDescent="0.2">
      <c r="B63" s="753"/>
      <c r="C63" s="653"/>
      <c r="D63" s="653"/>
      <c r="E63" s="653"/>
      <c r="F63" s="653"/>
      <c r="G63" s="653"/>
      <c r="H63" s="653"/>
      <c r="I63" s="653"/>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96"/>
    </row>
    <row r="64" spans="2:41" ht="15.75" customHeight="1" x14ac:dyDescent="0.2">
      <c r="B64" s="753"/>
      <c r="C64" s="653"/>
      <c r="D64" s="653"/>
      <c r="E64" s="653"/>
      <c r="F64" s="653"/>
      <c r="G64" s="653"/>
      <c r="H64" s="653"/>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653"/>
      <c r="AK64" s="653"/>
      <c r="AL64" s="653"/>
      <c r="AM64" s="653"/>
      <c r="AN64" s="653"/>
      <c r="AO64" s="696"/>
    </row>
    <row r="65" spans="2:41" ht="15.75" customHeight="1" x14ac:dyDescent="0.2">
      <c r="B65" s="753"/>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96"/>
    </row>
    <row r="66" spans="2:41" ht="15.75" customHeight="1" x14ac:dyDescent="0.2">
      <c r="B66" s="753"/>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653"/>
      <c r="AK66" s="653"/>
      <c r="AL66" s="653"/>
      <c r="AM66" s="653"/>
      <c r="AN66" s="653"/>
      <c r="AO66" s="696"/>
    </row>
    <row r="67" spans="2:41" ht="15.75" customHeight="1" x14ac:dyDescent="0.2">
      <c r="B67" s="753"/>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c r="AI67" s="653"/>
      <c r="AJ67" s="653"/>
      <c r="AK67" s="653"/>
      <c r="AL67" s="653"/>
      <c r="AM67" s="653"/>
      <c r="AN67" s="653"/>
      <c r="AO67" s="696"/>
    </row>
    <row r="68" spans="2:41" ht="15.75" customHeight="1" x14ac:dyDescent="0.2">
      <c r="B68" s="75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96"/>
    </row>
    <row r="69" spans="2:41" ht="15.75" customHeight="1" x14ac:dyDescent="0.2">
      <c r="B69" s="753"/>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96"/>
    </row>
    <row r="70" spans="2:41" ht="15.75" customHeight="1" x14ac:dyDescent="0.2">
      <c r="B70" s="753"/>
      <c r="C70" s="653"/>
      <c r="D70" s="653"/>
      <c r="E70" s="653"/>
      <c r="F70" s="653"/>
      <c r="G70" s="653"/>
      <c r="H70" s="653"/>
      <c r="I70" s="653"/>
      <c r="J70" s="653"/>
      <c r="K70" s="653"/>
      <c r="L70" s="653"/>
      <c r="M70" s="653"/>
      <c r="N70" s="653"/>
      <c r="O70" s="653"/>
      <c r="P70" s="653"/>
      <c r="Q70" s="653"/>
      <c r="R70" s="653"/>
      <c r="S70" s="653"/>
      <c r="T70" s="653"/>
      <c r="U70" s="653"/>
      <c r="V70" s="653"/>
      <c r="W70" s="653"/>
      <c r="X70" s="653"/>
      <c r="Y70" s="653"/>
      <c r="Z70" s="653"/>
      <c r="AA70" s="653"/>
      <c r="AB70" s="653"/>
      <c r="AC70" s="653"/>
      <c r="AD70" s="653"/>
      <c r="AE70" s="653"/>
      <c r="AF70" s="653"/>
      <c r="AG70" s="653"/>
      <c r="AH70" s="653"/>
      <c r="AI70" s="653"/>
      <c r="AJ70" s="653"/>
      <c r="AK70" s="653"/>
      <c r="AL70" s="653"/>
      <c r="AM70" s="653"/>
      <c r="AN70" s="653"/>
      <c r="AO70" s="696"/>
    </row>
    <row r="71" spans="2:41" ht="15.75" customHeight="1" x14ac:dyDescent="0.2">
      <c r="B71" s="753"/>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c r="AA71" s="653"/>
      <c r="AB71" s="653"/>
      <c r="AC71" s="653"/>
      <c r="AD71" s="653"/>
      <c r="AE71" s="653"/>
      <c r="AF71" s="653"/>
      <c r="AG71" s="653"/>
      <c r="AH71" s="653"/>
      <c r="AI71" s="653"/>
      <c r="AJ71" s="653"/>
      <c r="AK71" s="653"/>
      <c r="AL71" s="653"/>
      <c r="AM71" s="653"/>
      <c r="AN71" s="653"/>
      <c r="AO71" s="696"/>
    </row>
    <row r="72" spans="2:41" ht="15.75" customHeight="1" x14ac:dyDescent="0.2">
      <c r="B72" s="753"/>
      <c r="C72" s="653"/>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c r="AI72" s="653"/>
      <c r="AJ72" s="653"/>
      <c r="AK72" s="653"/>
      <c r="AL72" s="653"/>
      <c r="AM72" s="653"/>
      <c r="AN72" s="653"/>
      <c r="AO72" s="696"/>
    </row>
    <row r="73" spans="2:41" ht="15.75" customHeight="1" x14ac:dyDescent="0.2">
      <c r="B73" s="753"/>
      <c r="C73" s="653"/>
      <c r="D73" s="653"/>
      <c r="E73" s="653"/>
      <c r="F73" s="653"/>
      <c r="G73" s="653"/>
      <c r="H73" s="653"/>
      <c r="I73" s="653"/>
      <c r="J73" s="653"/>
      <c r="K73" s="653"/>
      <c r="L73" s="653"/>
      <c r="M73" s="653"/>
      <c r="N73" s="653"/>
      <c r="O73" s="653"/>
      <c r="P73" s="653"/>
      <c r="Q73" s="653"/>
      <c r="R73" s="653"/>
      <c r="S73" s="653"/>
      <c r="T73" s="653"/>
      <c r="U73" s="653"/>
      <c r="V73" s="653"/>
      <c r="W73" s="653"/>
      <c r="X73" s="653"/>
      <c r="Y73" s="653"/>
      <c r="Z73" s="653"/>
      <c r="AA73" s="653"/>
      <c r="AB73" s="653"/>
      <c r="AC73" s="653"/>
      <c r="AD73" s="653"/>
      <c r="AE73" s="653"/>
      <c r="AF73" s="653"/>
      <c r="AG73" s="653"/>
      <c r="AH73" s="653"/>
      <c r="AI73" s="653"/>
      <c r="AJ73" s="653"/>
      <c r="AK73" s="653"/>
      <c r="AL73" s="653"/>
      <c r="AM73" s="653"/>
      <c r="AN73" s="653"/>
      <c r="AO73" s="696"/>
    </row>
    <row r="74" spans="2:41" ht="15.75" customHeight="1" x14ac:dyDescent="0.2">
      <c r="B74" s="753"/>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c r="AI74" s="653"/>
      <c r="AJ74" s="653"/>
      <c r="AK74" s="653"/>
      <c r="AL74" s="653"/>
      <c r="AM74" s="653"/>
      <c r="AN74" s="653"/>
      <c r="AO74" s="696"/>
    </row>
    <row r="75" spans="2:41" ht="15.75" customHeight="1" x14ac:dyDescent="0.2">
      <c r="B75" s="753"/>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3"/>
      <c r="AG75" s="653"/>
      <c r="AH75" s="653"/>
      <c r="AI75" s="653"/>
      <c r="AJ75" s="653"/>
      <c r="AK75" s="653"/>
      <c r="AL75" s="653"/>
      <c r="AM75" s="653"/>
      <c r="AN75" s="653"/>
      <c r="AO75" s="696"/>
    </row>
    <row r="76" spans="2:41" ht="15.75" customHeight="1" x14ac:dyDescent="0.2">
      <c r="B76" s="753"/>
      <c r="C76" s="653"/>
      <c r="D76" s="653"/>
      <c r="E76" s="653"/>
      <c r="F76" s="653"/>
      <c r="G76" s="653"/>
      <c r="H76" s="653"/>
      <c r="I76" s="653"/>
      <c r="J76" s="653"/>
      <c r="K76" s="653"/>
      <c r="L76" s="653"/>
      <c r="M76" s="653"/>
      <c r="N76" s="653"/>
      <c r="O76" s="653"/>
      <c r="P76" s="653"/>
      <c r="Q76" s="653"/>
      <c r="R76" s="653"/>
      <c r="S76" s="653"/>
      <c r="T76" s="653"/>
      <c r="U76" s="653"/>
      <c r="V76" s="653"/>
      <c r="W76" s="653"/>
      <c r="X76" s="653"/>
      <c r="Y76" s="653"/>
      <c r="Z76" s="653"/>
      <c r="AA76" s="653"/>
      <c r="AB76" s="653"/>
      <c r="AC76" s="653"/>
      <c r="AD76" s="653"/>
      <c r="AE76" s="653"/>
      <c r="AF76" s="653"/>
      <c r="AG76" s="653"/>
      <c r="AH76" s="653"/>
      <c r="AI76" s="653"/>
      <c r="AJ76" s="653"/>
      <c r="AK76" s="653"/>
      <c r="AL76" s="653"/>
      <c r="AM76" s="653"/>
      <c r="AN76" s="653"/>
      <c r="AO76" s="696"/>
    </row>
    <row r="77" spans="2:41" ht="15.75" customHeight="1" x14ac:dyDescent="0.2">
      <c r="B77" s="753"/>
      <c r="C77" s="653"/>
      <c r="D77" s="653"/>
      <c r="E77" s="653"/>
      <c r="F77" s="653"/>
      <c r="G77" s="653"/>
      <c r="H77" s="653"/>
      <c r="I77" s="653"/>
      <c r="J77" s="653"/>
      <c r="K77" s="653"/>
      <c r="L77" s="653"/>
      <c r="M77" s="653"/>
      <c r="N77" s="653"/>
      <c r="O77" s="653"/>
      <c r="P77" s="653"/>
      <c r="Q77" s="653"/>
      <c r="R77" s="653"/>
      <c r="S77" s="653"/>
      <c r="T77" s="653"/>
      <c r="U77" s="653"/>
      <c r="V77" s="653"/>
      <c r="W77" s="653"/>
      <c r="X77" s="653"/>
      <c r="Y77" s="653"/>
      <c r="Z77" s="653"/>
      <c r="AA77" s="653"/>
      <c r="AB77" s="653"/>
      <c r="AC77" s="653"/>
      <c r="AD77" s="653"/>
      <c r="AE77" s="653"/>
      <c r="AF77" s="653"/>
      <c r="AG77" s="653"/>
      <c r="AH77" s="653"/>
      <c r="AI77" s="653"/>
      <c r="AJ77" s="653"/>
      <c r="AK77" s="653"/>
      <c r="AL77" s="653"/>
      <c r="AM77" s="653"/>
      <c r="AN77" s="653"/>
      <c r="AO77" s="696"/>
    </row>
    <row r="78" spans="2:41" ht="15.75" customHeight="1" x14ac:dyDescent="0.2">
      <c r="B78" s="753"/>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3"/>
      <c r="AI78" s="653"/>
      <c r="AJ78" s="653"/>
      <c r="AK78" s="653"/>
      <c r="AL78" s="653"/>
      <c r="AM78" s="653"/>
      <c r="AN78" s="653"/>
      <c r="AO78" s="696"/>
    </row>
    <row r="79" spans="2:41" ht="15.75" customHeight="1" x14ac:dyDescent="0.2">
      <c r="B79" s="753"/>
      <c r="C79" s="653"/>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c r="AI79" s="653"/>
      <c r="AJ79" s="653"/>
      <c r="AK79" s="653"/>
      <c r="AL79" s="653"/>
      <c r="AM79" s="653"/>
      <c r="AN79" s="653"/>
      <c r="AO79" s="696"/>
    </row>
    <row r="80" spans="2:41" ht="15.75" customHeight="1" x14ac:dyDescent="0.2">
      <c r="B80" s="753"/>
      <c r="C80" s="653"/>
      <c r="D80" s="653"/>
      <c r="E80" s="653"/>
      <c r="F80" s="653"/>
      <c r="G80" s="653"/>
      <c r="H80" s="653"/>
      <c r="I80" s="653"/>
      <c r="J80" s="653"/>
      <c r="K80" s="653"/>
      <c r="L80" s="653"/>
      <c r="M80" s="653"/>
      <c r="N80" s="653"/>
      <c r="O80" s="653"/>
      <c r="P80" s="653"/>
      <c r="Q80" s="653"/>
      <c r="R80" s="653"/>
      <c r="S80" s="653"/>
      <c r="T80" s="653"/>
      <c r="U80" s="653"/>
      <c r="V80" s="653"/>
      <c r="W80" s="653"/>
      <c r="X80" s="653"/>
      <c r="Y80" s="653"/>
      <c r="Z80" s="653"/>
      <c r="AA80" s="653"/>
      <c r="AB80" s="653"/>
      <c r="AC80" s="653"/>
      <c r="AD80" s="653"/>
      <c r="AE80" s="653"/>
      <c r="AF80" s="653"/>
      <c r="AG80" s="653"/>
      <c r="AH80" s="653"/>
      <c r="AI80" s="653"/>
      <c r="AJ80" s="653"/>
      <c r="AK80" s="653"/>
      <c r="AL80" s="653"/>
      <c r="AM80" s="653"/>
      <c r="AN80" s="653"/>
      <c r="AO80" s="696"/>
    </row>
    <row r="81" spans="2:41" ht="15.75" customHeight="1" x14ac:dyDescent="0.2">
      <c r="B81" s="753"/>
      <c r="C81" s="653"/>
      <c r="D81" s="653"/>
      <c r="E81" s="653"/>
      <c r="F81" s="653"/>
      <c r="G81" s="653"/>
      <c r="H81" s="653"/>
      <c r="I81" s="653"/>
      <c r="J81" s="653"/>
      <c r="K81" s="653"/>
      <c r="L81" s="653"/>
      <c r="M81" s="653"/>
      <c r="N81" s="653"/>
      <c r="O81" s="653"/>
      <c r="P81" s="653"/>
      <c r="Q81" s="653"/>
      <c r="R81" s="653"/>
      <c r="S81" s="653"/>
      <c r="T81" s="653"/>
      <c r="U81" s="653"/>
      <c r="V81" s="653"/>
      <c r="W81" s="653"/>
      <c r="X81" s="653"/>
      <c r="Y81" s="653"/>
      <c r="Z81" s="653"/>
      <c r="AA81" s="653"/>
      <c r="AB81" s="653"/>
      <c r="AC81" s="653"/>
      <c r="AD81" s="653"/>
      <c r="AE81" s="653"/>
      <c r="AF81" s="653"/>
      <c r="AG81" s="653"/>
      <c r="AH81" s="653"/>
      <c r="AI81" s="653"/>
      <c r="AJ81" s="653"/>
      <c r="AK81" s="653"/>
      <c r="AL81" s="653"/>
      <c r="AM81" s="653"/>
      <c r="AN81" s="653"/>
      <c r="AO81" s="696"/>
    </row>
    <row r="82" spans="2:41" ht="15.75" customHeight="1" x14ac:dyDescent="0.2">
      <c r="B82" s="753"/>
      <c r="C82" s="653"/>
      <c r="D82" s="653"/>
      <c r="E82" s="653"/>
      <c r="F82" s="653"/>
      <c r="G82" s="653"/>
      <c r="H82" s="653"/>
      <c r="I82" s="653"/>
      <c r="J82" s="653"/>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3"/>
      <c r="AK82" s="653"/>
      <c r="AL82" s="653"/>
      <c r="AM82" s="653"/>
      <c r="AN82" s="653"/>
      <c r="AO82" s="696"/>
    </row>
    <row r="83" spans="2:41" ht="15.75" customHeight="1" x14ac:dyDescent="0.2">
      <c r="B83" s="753"/>
      <c r="C83" s="653"/>
      <c r="D83" s="653"/>
      <c r="E83" s="653"/>
      <c r="F83" s="653"/>
      <c r="G83" s="653"/>
      <c r="H83" s="653"/>
      <c r="I83" s="653"/>
      <c r="J83" s="653"/>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3"/>
      <c r="AK83" s="653"/>
      <c r="AL83" s="653"/>
      <c r="AM83" s="653"/>
      <c r="AN83" s="653"/>
      <c r="AO83" s="696"/>
    </row>
    <row r="84" spans="2:41" ht="15.75" customHeight="1" x14ac:dyDescent="0.2">
      <c r="B84" s="753"/>
      <c r="C84" s="653"/>
      <c r="D84" s="653"/>
      <c r="E84" s="653"/>
      <c r="F84" s="653"/>
      <c r="G84" s="653"/>
      <c r="H84" s="653"/>
      <c r="I84" s="653"/>
      <c r="J84" s="653"/>
      <c r="K84" s="653"/>
      <c r="L84" s="653"/>
      <c r="M84" s="653"/>
      <c r="N84" s="653"/>
      <c r="O84" s="653"/>
      <c r="P84" s="653"/>
      <c r="Q84" s="653"/>
      <c r="R84" s="653"/>
      <c r="S84" s="653"/>
      <c r="T84" s="653"/>
      <c r="U84" s="653"/>
      <c r="V84" s="653"/>
      <c r="W84" s="653"/>
      <c r="X84" s="653"/>
      <c r="Y84" s="653"/>
      <c r="Z84" s="653"/>
      <c r="AA84" s="653"/>
      <c r="AB84" s="653"/>
      <c r="AC84" s="653"/>
      <c r="AD84" s="653"/>
      <c r="AE84" s="653"/>
      <c r="AF84" s="653"/>
      <c r="AG84" s="653"/>
      <c r="AH84" s="653"/>
      <c r="AI84" s="653"/>
      <c r="AJ84" s="653"/>
      <c r="AK84" s="653"/>
      <c r="AL84" s="653"/>
      <c r="AM84" s="653"/>
      <c r="AN84" s="653"/>
      <c r="AO84" s="696"/>
    </row>
    <row r="85" spans="2:41" ht="15.75" customHeight="1" x14ac:dyDescent="0.2">
      <c r="B85" s="754"/>
      <c r="C85" s="697"/>
      <c r="D85" s="697"/>
      <c r="E85" s="697"/>
      <c r="F85" s="697"/>
      <c r="G85" s="697"/>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8"/>
    </row>
    <row r="86" spans="2:41" ht="5.25" customHeight="1" x14ac:dyDescent="0.2"/>
    <row r="87" spans="2:41" ht="15.75" customHeight="1" x14ac:dyDescent="0.2"/>
    <row r="88" spans="2:41" ht="15.75" customHeight="1" x14ac:dyDescent="0.2"/>
    <row r="89" spans="2:41" ht="15.75" customHeight="1" x14ac:dyDescent="0.2"/>
    <row r="90" spans="2:41" ht="15.75" customHeight="1" x14ac:dyDescent="0.2"/>
    <row r="91" spans="2:41" ht="15.75" customHeight="1" x14ac:dyDescent="0.2"/>
    <row r="92" spans="2:41" ht="15.75" customHeight="1" x14ac:dyDescent="0.2"/>
    <row r="93" spans="2:41" ht="15.75" customHeight="1" x14ac:dyDescent="0.2"/>
    <row r="94" spans="2:41" ht="15.75" customHeight="1" x14ac:dyDescent="0.2"/>
    <row r="95" spans="2:41" ht="15.75" customHeight="1" x14ac:dyDescent="0.2"/>
    <row r="96" spans="2:41"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3">
    <mergeCell ref="AN34:AO34"/>
    <mergeCell ref="AN35:AO35"/>
    <mergeCell ref="B35:AE35"/>
    <mergeCell ref="B36:AE36"/>
    <mergeCell ref="AF36:AG36"/>
    <mergeCell ref="AH36:AI36"/>
    <mergeCell ref="AJ36:AK36"/>
    <mergeCell ref="AL36:AM36"/>
    <mergeCell ref="AN36:AO36"/>
    <mergeCell ref="B34:AE34"/>
    <mergeCell ref="AF34:AG34"/>
    <mergeCell ref="AH34:AI34"/>
    <mergeCell ref="AJ34:AK34"/>
    <mergeCell ref="AL34:AM34"/>
    <mergeCell ref="B31:AE31"/>
    <mergeCell ref="AF31:AG31"/>
    <mergeCell ref="AH31:AI31"/>
    <mergeCell ref="AJ31:AK31"/>
    <mergeCell ref="AL31:AM31"/>
    <mergeCell ref="AN31:AO31"/>
    <mergeCell ref="AN32:AO32"/>
    <mergeCell ref="B32:AE32"/>
    <mergeCell ref="B33:AE33"/>
    <mergeCell ref="AF33:AG33"/>
    <mergeCell ref="AH33:AI33"/>
    <mergeCell ref="AJ33:AK33"/>
    <mergeCell ref="AL33:AM33"/>
    <mergeCell ref="AN33:AO33"/>
    <mergeCell ref="AF32:AG32"/>
    <mergeCell ref="AH32:AI32"/>
    <mergeCell ref="AJ32:AK32"/>
    <mergeCell ref="AL32:AM32"/>
    <mergeCell ref="AN37:AO37"/>
    <mergeCell ref="B38:AE38"/>
    <mergeCell ref="AN38:AO38"/>
    <mergeCell ref="B41:AE41"/>
    <mergeCell ref="AF41:AO41"/>
    <mergeCell ref="B43:AO43"/>
    <mergeCell ref="B44:AO44"/>
    <mergeCell ref="B45:AO85"/>
    <mergeCell ref="B39:AE39"/>
    <mergeCell ref="B40:AE40"/>
    <mergeCell ref="AF40:AG40"/>
    <mergeCell ref="AH40:AI40"/>
    <mergeCell ref="AJ40:AK40"/>
    <mergeCell ref="AL40:AM40"/>
    <mergeCell ref="AN40:AO40"/>
    <mergeCell ref="AF38:AG38"/>
    <mergeCell ref="AH38:AI38"/>
    <mergeCell ref="AF39:AG39"/>
    <mergeCell ref="AH39:AI39"/>
    <mergeCell ref="AJ39:AK39"/>
    <mergeCell ref="AL39:AM39"/>
    <mergeCell ref="AN39:AO39"/>
    <mergeCell ref="AJ38:AK38"/>
    <mergeCell ref="AL38:AM38"/>
    <mergeCell ref="B37:AE37"/>
    <mergeCell ref="AF37:AG37"/>
    <mergeCell ref="AH37:AI37"/>
    <mergeCell ref="AJ37:AK37"/>
    <mergeCell ref="AL37:AM37"/>
    <mergeCell ref="AF35:AG35"/>
    <mergeCell ref="AH35:AI35"/>
    <mergeCell ref="AJ35:AK35"/>
    <mergeCell ref="AL35:AM35"/>
    <mergeCell ref="AN28:AO28"/>
    <mergeCell ref="AN29:AO29"/>
    <mergeCell ref="B29:AE29"/>
    <mergeCell ref="B30:AE30"/>
    <mergeCell ref="AF30:AG30"/>
    <mergeCell ref="AH30:AI30"/>
    <mergeCell ref="AJ30:AK30"/>
    <mergeCell ref="AL30:AM30"/>
    <mergeCell ref="AN30:AO30"/>
    <mergeCell ref="AF29:AG29"/>
    <mergeCell ref="AH29:AI29"/>
    <mergeCell ref="AJ29:AK29"/>
    <mergeCell ref="AL29:AM29"/>
    <mergeCell ref="B28:AE28"/>
    <mergeCell ref="AF28:AG28"/>
    <mergeCell ref="AH28:AI28"/>
    <mergeCell ref="AJ28:AK28"/>
    <mergeCell ref="AL28:AM28"/>
    <mergeCell ref="AF26:AG26"/>
    <mergeCell ref="AH26:AI26"/>
    <mergeCell ref="AJ26:AK26"/>
    <mergeCell ref="AL26:AM26"/>
    <mergeCell ref="AN26:AO26"/>
    <mergeCell ref="B26:AE26"/>
    <mergeCell ref="B27:AE27"/>
    <mergeCell ref="AF27:AG27"/>
    <mergeCell ref="AH27:AI27"/>
    <mergeCell ref="AJ27:AK27"/>
    <mergeCell ref="AL27:AM27"/>
    <mergeCell ref="AN27:AO27"/>
    <mergeCell ref="AN21:AO21"/>
    <mergeCell ref="AN22:AO22"/>
    <mergeCell ref="B22:AE22"/>
    <mergeCell ref="B23:AE23"/>
    <mergeCell ref="AF23:AG23"/>
    <mergeCell ref="AH23:AI23"/>
    <mergeCell ref="AJ23:AK23"/>
    <mergeCell ref="AL23:AM23"/>
    <mergeCell ref="AN23:AO23"/>
    <mergeCell ref="AN24:AO24"/>
    <mergeCell ref="B25:AE25"/>
    <mergeCell ref="AN25:AO25"/>
    <mergeCell ref="B18:AE18"/>
    <mergeCell ref="AF18:AG18"/>
    <mergeCell ref="AH18:AI18"/>
    <mergeCell ref="AJ18:AK18"/>
    <mergeCell ref="AL18:AM18"/>
    <mergeCell ref="AN18:AO18"/>
    <mergeCell ref="AN19:AO19"/>
    <mergeCell ref="B19:AE19"/>
    <mergeCell ref="B20:AE20"/>
    <mergeCell ref="AF20:AG20"/>
    <mergeCell ref="AH20:AI20"/>
    <mergeCell ref="AJ20:AK20"/>
    <mergeCell ref="AL20:AM20"/>
    <mergeCell ref="AN20:AO20"/>
    <mergeCell ref="AF22:AG22"/>
    <mergeCell ref="AH22:AI22"/>
    <mergeCell ref="AJ22:AK22"/>
    <mergeCell ref="AL22:AM22"/>
    <mergeCell ref="B21:AE21"/>
    <mergeCell ref="AF21:AG21"/>
    <mergeCell ref="AH21:AI21"/>
    <mergeCell ref="AF19:AG19"/>
    <mergeCell ref="AH19:AI19"/>
    <mergeCell ref="AJ19:AK19"/>
    <mergeCell ref="AL19:AM19"/>
    <mergeCell ref="AJ25:AK25"/>
    <mergeCell ref="AL25:AM25"/>
    <mergeCell ref="B24:AE24"/>
    <mergeCell ref="AF24:AG24"/>
    <mergeCell ref="AH24:AI24"/>
    <mergeCell ref="AJ24:AK24"/>
    <mergeCell ref="AL24:AM24"/>
    <mergeCell ref="AJ21:AK21"/>
    <mergeCell ref="AL21:AM21"/>
    <mergeCell ref="AF25:AG25"/>
    <mergeCell ref="AH25:AI25"/>
    <mergeCell ref="B9:AO9"/>
    <mergeCell ref="B10:AO10"/>
    <mergeCell ref="B11:AO11"/>
    <mergeCell ref="B12:AO12"/>
    <mergeCell ref="B13:AO13"/>
    <mergeCell ref="B14:AO14"/>
    <mergeCell ref="B15:AO15"/>
    <mergeCell ref="B17:AE17"/>
    <mergeCell ref="AF17:AO17"/>
    <mergeCell ref="B5:H5"/>
    <mergeCell ref="I5:U5"/>
    <mergeCell ref="W5:AC5"/>
    <mergeCell ref="AD5:AO5"/>
    <mergeCell ref="I6:U6"/>
    <mergeCell ref="W6:AC6"/>
    <mergeCell ref="AD6:AO6"/>
    <mergeCell ref="B6:H6"/>
    <mergeCell ref="B7:H7"/>
    <mergeCell ref="I7:U7"/>
    <mergeCell ref="W7:AC7"/>
    <mergeCell ref="AD7:AO7"/>
    <mergeCell ref="W4:AC4"/>
    <mergeCell ref="AD4:AO4"/>
    <mergeCell ref="B2:AO2"/>
    <mergeCell ref="B3:H3"/>
    <mergeCell ref="I3:U3"/>
    <mergeCell ref="W3:AC3"/>
    <mergeCell ref="AD3:AO3"/>
    <mergeCell ref="B4:H4"/>
    <mergeCell ref="I4:U4"/>
  </mergeCells>
  <printOptions horizontalCentered="1"/>
  <pageMargins left="0.7" right="0.7" top="0.75" bottom="0.75" header="0" footer="0"/>
  <pageSetup fitToHeight="0" orientation="portrait" r:id="rId1"/>
  <headerFooter>
    <oddHeader>&amp;CPPAP Submission Requirements</oddHeader>
    <oddFooter xml:space="preserve">&amp;L 1AF0003 &amp;A&amp;CFF0000Printed Copy Uncontrolled.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AP1000"/>
  <sheetViews>
    <sheetView showGridLines="0" view="pageLayout" topLeftCell="A21" zoomScaleNormal="100" workbookViewId="0">
      <selection activeCell="B41" sqref="B41:AO41"/>
    </sheetView>
  </sheetViews>
  <sheetFormatPr defaultColWidth="12.625" defaultRowHeight="15" customHeight="1" x14ac:dyDescent="0.2"/>
  <cols>
    <col min="1" max="1" width="1.875" customWidth="1"/>
    <col min="2" max="41" width="2.125" customWidth="1"/>
    <col min="42" max="42" width="1.875" customWidth="1"/>
  </cols>
  <sheetData>
    <row r="1" spans="1:42" ht="6.7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2" customHeight="1" x14ac:dyDescent="0.25">
      <c r="A2" s="3"/>
      <c r="B2" s="755" t="s">
        <v>20</v>
      </c>
      <c r="C2" s="660"/>
      <c r="D2" s="660"/>
      <c r="E2" s="661"/>
      <c r="F2" s="725" t="str">
        <f>IF(ISBLANK(Information!D18),"",Information!D18)</f>
        <v/>
      </c>
      <c r="G2" s="669"/>
      <c r="H2" s="669"/>
      <c r="I2" s="669"/>
      <c r="J2" s="669"/>
      <c r="K2" s="669"/>
      <c r="L2" s="669"/>
      <c r="M2" s="669"/>
      <c r="N2" s="669"/>
      <c r="O2" s="669"/>
      <c r="P2" s="669"/>
      <c r="Q2" s="669"/>
      <c r="R2" s="670"/>
      <c r="S2" s="755" t="s">
        <v>21</v>
      </c>
      <c r="T2" s="660"/>
      <c r="U2" s="660"/>
      <c r="V2" s="660"/>
      <c r="W2" s="660"/>
      <c r="X2" s="660"/>
      <c r="Y2" s="660"/>
      <c r="Z2" s="661"/>
      <c r="AA2" s="725" t="str">
        <f>IF(ISBLANK(Information!D19),"",Information!D19)</f>
        <v/>
      </c>
      <c r="AB2" s="669"/>
      <c r="AC2" s="669"/>
      <c r="AD2" s="669"/>
      <c r="AE2" s="669"/>
      <c r="AF2" s="669"/>
      <c r="AG2" s="670"/>
      <c r="AH2" s="755" t="s">
        <v>22</v>
      </c>
      <c r="AI2" s="660"/>
      <c r="AJ2" s="660"/>
      <c r="AK2" s="661"/>
      <c r="AL2" s="757" t="str">
        <f>IF(ISBLANK(Information!D20),"",Information!D20)</f>
        <v/>
      </c>
      <c r="AM2" s="669"/>
      <c r="AN2" s="669"/>
      <c r="AO2" s="670"/>
      <c r="AP2" s="3"/>
    </row>
    <row r="3" spans="1:42" ht="12" customHeight="1" x14ac:dyDescent="0.25">
      <c r="A3" s="3"/>
      <c r="B3" s="755" t="s">
        <v>23</v>
      </c>
      <c r="C3" s="660"/>
      <c r="D3" s="660"/>
      <c r="E3" s="660"/>
      <c r="F3" s="661"/>
      <c r="G3" s="725" t="str">
        <f>IF(ISBLANK(Information!D21),"",Information!D21)</f>
        <v/>
      </c>
      <c r="H3" s="669"/>
      <c r="I3" s="669"/>
      <c r="J3" s="669"/>
      <c r="K3" s="669"/>
      <c r="L3" s="669"/>
      <c r="M3" s="669"/>
      <c r="N3" s="669"/>
      <c r="O3" s="669"/>
      <c r="P3" s="669"/>
      <c r="Q3" s="669"/>
      <c r="R3" s="670"/>
      <c r="S3" s="755" t="s">
        <v>89</v>
      </c>
      <c r="T3" s="660"/>
      <c r="U3" s="660"/>
      <c r="V3" s="660"/>
      <c r="W3" s="660"/>
      <c r="X3" s="660"/>
      <c r="Y3" s="660"/>
      <c r="Z3" s="661"/>
      <c r="AA3" s="725" t="str">
        <f>IF(ISBLANK(Information!D22),"",Information!D22)</f>
        <v/>
      </c>
      <c r="AB3" s="669"/>
      <c r="AC3" s="669"/>
      <c r="AD3" s="669"/>
      <c r="AE3" s="669"/>
      <c r="AF3" s="669"/>
      <c r="AG3" s="670"/>
      <c r="AH3" s="755" t="s">
        <v>91</v>
      </c>
      <c r="AI3" s="660"/>
      <c r="AJ3" s="660"/>
      <c r="AK3" s="661"/>
      <c r="AL3" s="756" t="str">
        <f>IF(ISBLANK(Information!D23),"",Information!D23)</f>
        <v/>
      </c>
      <c r="AM3" s="669"/>
      <c r="AN3" s="669"/>
      <c r="AO3" s="670"/>
      <c r="AP3" s="3"/>
    </row>
    <row r="4" spans="1:42" ht="12" customHeight="1" x14ac:dyDescent="0.25">
      <c r="A4" s="3"/>
      <c r="B4" s="755" t="s">
        <v>27</v>
      </c>
      <c r="C4" s="660"/>
      <c r="D4" s="660"/>
      <c r="E4" s="660"/>
      <c r="F4" s="660"/>
      <c r="G4" s="661"/>
      <c r="H4" s="725" t="str">
        <f>IF(ISBLANK(Information!D24),"",Information!D24)</f>
        <v/>
      </c>
      <c r="I4" s="669"/>
      <c r="J4" s="669"/>
      <c r="K4" s="669"/>
      <c r="L4" s="669"/>
      <c r="M4" s="669"/>
      <c r="N4" s="669"/>
      <c r="O4" s="669"/>
      <c r="P4" s="669"/>
      <c r="Q4" s="669"/>
      <c r="R4" s="670"/>
      <c r="S4" s="755" t="s">
        <v>28</v>
      </c>
      <c r="T4" s="660"/>
      <c r="U4" s="660"/>
      <c r="V4" s="660"/>
      <c r="W4" s="660"/>
      <c r="X4" s="660"/>
      <c r="Y4" s="660"/>
      <c r="Z4" s="661"/>
      <c r="AA4" s="725" t="str">
        <f>IF(ISBLANK(Information!D25),"",Information!D25)</f>
        <v/>
      </c>
      <c r="AB4" s="669"/>
      <c r="AC4" s="669"/>
      <c r="AD4" s="669"/>
      <c r="AE4" s="669"/>
      <c r="AF4" s="669"/>
      <c r="AG4" s="670"/>
      <c r="AH4" s="755" t="s">
        <v>91</v>
      </c>
      <c r="AI4" s="660"/>
      <c r="AJ4" s="660"/>
      <c r="AK4" s="661"/>
      <c r="AL4" s="756"/>
      <c r="AM4" s="669"/>
      <c r="AN4" s="669"/>
      <c r="AO4" s="670"/>
      <c r="AP4" s="3"/>
    </row>
    <row r="5" spans="1:42" ht="12" customHeight="1" x14ac:dyDescent="0.25">
      <c r="A5" s="3"/>
      <c r="B5" s="755" t="s">
        <v>29</v>
      </c>
      <c r="C5" s="660"/>
      <c r="D5" s="660"/>
      <c r="E5" s="660"/>
      <c r="F5" s="660"/>
      <c r="G5" s="660"/>
      <c r="H5" s="661"/>
      <c r="I5" s="725" t="str">
        <f>IF(ISBLANK(Information!D26),"",Information!D26)</f>
        <v/>
      </c>
      <c r="J5" s="669"/>
      <c r="K5" s="669"/>
      <c r="L5" s="669"/>
      <c r="M5" s="669"/>
      <c r="N5" s="669"/>
      <c r="O5" s="669"/>
      <c r="P5" s="669"/>
      <c r="Q5" s="669"/>
      <c r="R5" s="670"/>
      <c r="S5" s="27"/>
      <c r="T5" s="3"/>
      <c r="U5" s="3"/>
      <c r="V5" s="3"/>
      <c r="W5" s="3"/>
      <c r="X5" s="3"/>
      <c r="Y5" s="3"/>
      <c r="Z5" s="3"/>
      <c r="AA5" s="3"/>
      <c r="AB5" s="3"/>
      <c r="AC5" s="3"/>
      <c r="AD5" s="3"/>
      <c r="AE5" s="3"/>
      <c r="AF5" s="3"/>
      <c r="AG5" s="3"/>
      <c r="AH5" s="27"/>
      <c r="AI5" s="3"/>
      <c r="AJ5" s="3"/>
      <c r="AK5" s="3"/>
      <c r="AL5" s="37"/>
      <c r="AM5" s="37"/>
      <c r="AN5" s="37"/>
      <c r="AO5" s="37"/>
      <c r="AP5" s="3"/>
    </row>
    <row r="6" spans="1:42" ht="12" customHeight="1" x14ac:dyDescent="0.25">
      <c r="A6" s="3"/>
      <c r="B6" s="755" t="s">
        <v>95</v>
      </c>
      <c r="C6" s="660"/>
      <c r="D6" s="660"/>
      <c r="E6" s="660"/>
      <c r="F6" s="660"/>
      <c r="G6" s="660"/>
      <c r="H6" s="660"/>
      <c r="I6" s="660"/>
      <c r="J6" s="661"/>
      <c r="K6" s="725" t="str">
        <f>IF(ISBLANK(Information!D27),"",Information!D27)</f>
        <v/>
      </c>
      <c r="L6" s="669"/>
      <c r="M6" s="669"/>
      <c r="N6" s="669"/>
      <c r="O6" s="669"/>
      <c r="P6" s="669"/>
      <c r="Q6" s="669"/>
      <c r="R6" s="670"/>
      <c r="S6" s="755" t="s">
        <v>96</v>
      </c>
      <c r="T6" s="660"/>
      <c r="U6" s="660"/>
      <c r="V6" s="660"/>
      <c r="W6" s="660"/>
      <c r="X6" s="660"/>
      <c r="Y6" s="660"/>
      <c r="Z6" s="661"/>
      <c r="AA6" s="756" t="str">
        <f>IF(ISBLANK(Information!D28),"",Information!D28)</f>
        <v/>
      </c>
      <c r="AB6" s="669"/>
      <c r="AC6" s="669"/>
      <c r="AD6" s="669"/>
      <c r="AE6" s="669"/>
      <c r="AF6" s="669"/>
      <c r="AG6" s="670"/>
      <c r="AH6" s="755" t="s">
        <v>32</v>
      </c>
      <c r="AI6" s="660"/>
      <c r="AJ6" s="660"/>
      <c r="AK6" s="661"/>
      <c r="AL6" s="758" t="str">
        <f>IF(ISBLANK(Information!D29),"",Information!D29)</f>
        <v/>
      </c>
      <c r="AM6" s="669"/>
      <c r="AN6" s="669"/>
      <c r="AO6" s="670"/>
      <c r="AP6" s="3"/>
    </row>
    <row r="7" spans="1:42" ht="12" customHeight="1" x14ac:dyDescent="0.25">
      <c r="A7" s="3"/>
      <c r="B7" s="755" t="s">
        <v>33</v>
      </c>
      <c r="C7" s="660"/>
      <c r="D7" s="660"/>
      <c r="E7" s="660"/>
      <c r="F7" s="660"/>
      <c r="G7" s="660"/>
      <c r="H7" s="660"/>
      <c r="I7" s="660"/>
      <c r="J7" s="661"/>
      <c r="K7" s="725" t="str">
        <f>IF(ISBLANK(Information!D30),"",Information!D30)</f>
        <v/>
      </c>
      <c r="L7" s="669"/>
      <c r="M7" s="669"/>
      <c r="N7" s="669"/>
      <c r="O7" s="669"/>
      <c r="P7" s="669"/>
      <c r="Q7" s="669"/>
      <c r="R7" s="670"/>
      <c r="S7" s="3"/>
      <c r="T7" s="3"/>
      <c r="U7" s="755" t="s">
        <v>91</v>
      </c>
      <c r="V7" s="660"/>
      <c r="W7" s="660"/>
      <c r="X7" s="661"/>
      <c r="Y7" s="756" t="str">
        <f>IF(ISBLANK(Information!D31),"",Information!D31)</f>
        <v/>
      </c>
      <c r="Z7" s="669"/>
      <c r="AA7" s="669"/>
      <c r="AB7" s="670"/>
      <c r="AC7" s="3"/>
      <c r="AD7" s="3"/>
      <c r="AE7" s="3"/>
      <c r="AF7" s="3"/>
      <c r="AG7" s="3"/>
      <c r="AH7" s="3"/>
      <c r="AI7" s="3"/>
      <c r="AJ7" s="3"/>
      <c r="AK7" s="3"/>
      <c r="AL7" s="3"/>
      <c r="AM7" s="3"/>
      <c r="AN7" s="3"/>
      <c r="AO7" s="3"/>
      <c r="AP7" s="3"/>
    </row>
    <row r="8" spans="1:42" ht="6.7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2" x14ac:dyDescent="0.25">
      <c r="A9" s="3"/>
      <c r="B9" s="759" t="s">
        <v>99</v>
      </c>
      <c r="C9" s="672"/>
      <c r="D9" s="672"/>
      <c r="E9" s="672"/>
      <c r="F9" s="672"/>
      <c r="G9" s="672"/>
      <c r="H9" s="672"/>
      <c r="I9" s="672"/>
      <c r="J9" s="672"/>
      <c r="K9" s="672"/>
      <c r="L9" s="672"/>
      <c r="M9" s="672"/>
      <c r="N9" s="672"/>
      <c r="O9" s="672"/>
      <c r="P9" s="672"/>
      <c r="Q9" s="672"/>
      <c r="R9" s="672"/>
      <c r="S9" s="672"/>
      <c r="T9" s="672"/>
      <c r="U9" s="673"/>
      <c r="V9" s="759" t="s">
        <v>35</v>
      </c>
      <c r="W9" s="672"/>
      <c r="X9" s="672"/>
      <c r="Y9" s="672"/>
      <c r="Z9" s="672"/>
      <c r="AA9" s="672"/>
      <c r="AB9" s="672"/>
      <c r="AC9" s="672"/>
      <c r="AD9" s="672"/>
      <c r="AE9" s="672"/>
      <c r="AF9" s="672"/>
      <c r="AG9" s="672"/>
      <c r="AH9" s="672"/>
      <c r="AI9" s="672"/>
      <c r="AJ9" s="672"/>
      <c r="AK9" s="672"/>
      <c r="AL9" s="672"/>
      <c r="AM9" s="672"/>
      <c r="AN9" s="672"/>
      <c r="AO9" s="673"/>
      <c r="AP9" s="3"/>
    </row>
    <row r="10" spans="1:42" ht="12" customHeight="1" x14ac:dyDescent="0.25">
      <c r="A10" s="3"/>
      <c r="B10" s="760" t="s">
        <v>6</v>
      </c>
      <c r="C10" s="664"/>
      <c r="D10" s="664"/>
      <c r="E10" s="664"/>
      <c r="F10" s="664"/>
      <c r="G10" s="664"/>
      <c r="H10" s="664"/>
      <c r="I10" s="664"/>
      <c r="J10" s="664"/>
      <c r="K10" s="664"/>
      <c r="L10" s="664"/>
      <c r="M10" s="665"/>
      <c r="N10" s="761" t="s">
        <v>7</v>
      </c>
      <c r="O10" s="664"/>
      <c r="P10" s="664"/>
      <c r="Q10" s="664"/>
      <c r="R10" s="664"/>
      <c r="S10" s="664"/>
      <c r="T10" s="664"/>
      <c r="U10" s="667"/>
      <c r="V10" s="755" t="s">
        <v>37</v>
      </c>
      <c r="W10" s="660"/>
      <c r="X10" s="660"/>
      <c r="Y10" s="660"/>
      <c r="Z10" s="660"/>
      <c r="AA10" s="660"/>
      <c r="AB10" s="660"/>
      <c r="AC10" s="660"/>
      <c r="AD10" s="660"/>
      <c r="AE10" s="660"/>
      <c r="AF10" s="660"/>
      <c r="AG10" s="660"/>
      <c r="AH10" s="660"/>
      <c r="AI10" s="660"/>
      <c r="AJ10" s="660"/>
      <c r="AK10" s="660"/>
      <c r="AL10" s="660"/>
      <c r="AM10" s="660"/>
      <c r="AN10" s="660"/>
      <c r="AO10" s="762"/>
      <c r="AP10" s="3"/>
    </row>
    <row r="11" spans="1:42" ht="12" customHeight="1" x14ac:dyDescent="0.25">
      <c r="A11" s="3"/>
      <c r="B11" s="763" t="str">
        <f>IF(ISBLANK(Information!D2),"",Information!D2)</f>
        <v/>
      </c>
      <c r="C11" s="669"/>
      <c r="D11" s="669"/>
      <c r="E11" s="669"/>
      <c r="F11" s="669"/>
      <c r="G11" s="669"/>
      <c r="H11" s="669"/>
      <c r="I11" s="669"/>
      <c r="J11" s="669"/>
      <c r="K11" s="669"/>
      <c r="L11" s="669"/>
      <c r="M11" s="670"/>
      <c r="N11" s="725" t="str">
        <f>IF(ISBLANK(Information!D3),"",Information!D3)</f>
        <v/>
      </c>
      <c r="O11" s="669"/>
      <c r="P11" s="669"/>
      <c r="Q11" s="669"/>
      <c r="R11" s="669"/>
      <c r="S11" s="669"/>
      <c r="T11" s="669"/>
      <c r="U11" s="680"/>
      <c r="V11" s="764" t="str">
        <f>IF(ISBLANK(Information!D34),"",Information!D34)</f>
        <v/>
      </c>
      <c r="W11" s="669"/>
      <c r="X11" s="669"/>
      <c r="Y11" s="669"/>
      <c r="Z11" s="669"/>
      <c r="AA11" s="669"/>
      <c r="AB11" s="669"/>
      <c r="AC11" s="669"/>
      <c r="AD11" s="669"/>
      <c r="AE11" s="669"/>
      <c r="AF11" s="669"/>
      <c r="AG11" s="669"/>
      <c r="AH11" s="669"/>
      <c r="AI11" s="669"/>
      <c r="AJ11" s="669"/>
      <c r="AK11" s="669"/>
      <c r="AL11" s="669"/>
      <c r="AM11" s="669"/>
      <c r="AN11" s="669"/>
      <c r="AO11" s="680"/>
      <c r="AP11" s="3"/>
    </row>
    <row r="12" spans="1:42" ht="12" customHeight="1" x14ac:dyDescent="0.25">
      <c r="A12" s="3"/>
      <c r="B12" s="765" t="s">
        <v>8</v>
      </c>
      <c r="C12" s="669"/>
      <c r="D12" s="669"/>
      <c r="E12" s="669"/>
      <c r="F12" s="669"/>
      <c r="G12" s="669"/>
      <c r="H12" s="669"/>
      <c r="I12" s="669"/>
      <c r="J12" s="669"/>
      <c r="K12" s="669"/>
      <c r="L12" s="669"/>
      <c r="M12" s="669"/>
      <c r="N12" s="669"/>
      <c r="O12" s="669"/>
      <c r="P12" s="669"/>
      <c r="Q12" s="669"/>
      <c r="R12" s="669"/>
      <c r="S12" s="669"/>
      <c r="T12" s="669"/>
      <c r="U12" s="680"/>
      <c r="V12" s="755" t="s">
        <v>39</v>
      </c>
      <c r="W12" s="660"/>
      <c r="X12" s="660"/>
      <c r="Y12" s="660"/>
      <c r="Z12" s="660"/>
      <c r="AA12" s="660"/>
      <c r="AB12" s="660"/>
      <c r="AC12" s="660"/>
      <c r="AD12" s="660"/>
      <c r="AE12" s="660"/>
      <c r="AF12" s="660"/>
      <c r="AG12" s="660"/>
      <c r="AH12" s="660"/>
      <c r="AI12" s="660"/>
      <c r="AJ12" s="660"/>
      <c r="AK12" s="660"/>
      <c r="AL12" s="660"/>
      <c r="AM12" s="660"/>
      <c r="AN12" s="660"/>
      <c r="AO12" s="762"/>
      <c r="AP12" s="3"/>
    </row>
    <row r="13" spans="1:42" ht="12" customHeight="1" x14ac:dyDescent="0.25">
      <c r="A13" s="3"/>
      <c r="B13" s="763" t="str">
        <f>IF(ISBLANK(Information!D4),"",Information!D4)</f>
        <v/>
      </c>
      <c r="C13" s="669"/>
      <c r="D13" s="669"/>
      <c r="E13" s="669"/>
      <c r="F13" s="669"/>
      <c r="G13" s="669"/>
      <c r="H13" s="669"/>
      <c r="I13" s="669"/>
      <c r="J13" s="669"/>
      <c r="K13" s="669"/>
      <c r="L13" s="669"/>
      <c r="M13" s="669"/>
      <c r="N13" s="669"/>
      <c r="O13" s="669"/>
      <c r="P13" s="669"/>
      <c r="Q13" s="669"/>
      <c r="R13" s="669"/>
      <c r="S13" s="669"/>
      <c r="T13" s="669"/>
      <c r="U13" s="680"/>
      <c r="V13" s="764" t="str">
        <f>IF(ISBLANK(Information!D35),"",Information!D35)</f>
        <v/>
      </c>
      <c r="W13" s="669"/>
      <c r="X13" s="669"/>
      <c r="Y13" s="669"/>
      <c r="Z13" s="669"/>
      <c r="AA13" s="669"/>
      <c r="AB13" s="669"/>
      <c r="AC13" s="669"/>
      <c r="AD13" s="669"/>
      <c r="AE13" s="669"/>
      <c r="AF13" s="669"/>
      <c r="AG13" s="669"/>
      <c r="AH13" s="669"/>
      <c r="AI13" s="669"/>
      <c r="AJ13" s="669"/>
      <c r="AK13" s="669"/>
      <c r="AL13" s="669"/>
      <c r="AM13" s="669"/>
      <c r="AN13" s="669"/>
      <c r="AO13" s="680"/>
      <c r="AP13" s="3"/>
    </row>
    <row r="14" spans="1:42" ht="12" customHeight="1" x14ac:dyDescent="0.25">
      <c r="A14" s="3"/>
      <c r="B14" s="765" t="s">
        <v>9</v>
      </c>
      <c r="C14" s="669"/>
      <c r="D14" s="669"/>
      <c r="E14" s="669"/>
      <c r="F14" s="669"/>
      <c r="G14" s="669"/>
      <c r="H14" s="669"/>
      <c r="I14" s="669"/>
      <c r="J14" s="670"/>
      <c r="K14" s="766" t="s">
        <v>10</v>
      </c>
      <c r="L14" s="669"/>
      <c r="M14" s="669"/>
      <c r="N14" s="670"/>
      <c r="O14" s="766" t="s">
        <v>11</v>
      </c>
      <c r="P14" s="669"/>
      <c r="Q14" s="670"/>
      <c r="R14" s="766" t="s">
        <v>12</v>
      </c>
      <c r="S14" s="669"/>
      <c r="T14" s="669"/>
      <c r="U14" s="680"/>
      <c r="V14" s="755" t="s">
        <v>36</v>
      </c>
      <c r="W14" s="660"/>
      <c r="X14" s="660"/>
      <c r="Y14" s="660"/>
      <c r="Z14" s="660"/>
      <c r="AA14" s="660"/>
      <c r="AB14" s="660"/>
      <c r="AC14" s="660"/>
      <c r="AD14" s="660"/>
      <c r="AE14" s="660"/>
      <c r="AF14" s="660"/>
      <c r="AG14" s="660"/>
      <c r="AH14" s="660"/>
      <c r="AI14" s="660"/>
      <c r="AJ14" s="660"/>
      <c r="AK14" s="660"/>
      <c r="AL14" s="660"/>
      <c r="AM14" s="660"/>
      <c r="AN14" s="660"/>
      <c r="AO14" s="762"/>
      <c r="AP14" s="3"/>
    </row>
    <row r="15" spans="1:42" ht="12" customHeight="1" x14ac:dyDescent="0.25">
      <c r="A15" s="3"/>
      <c r="B15" s="767" t="str">
        <f>IF(ISBLANK(Information!D5),"",Information!D5)</f>
        <v/>
      </c>
      <c r="C15" s="682"/>
      <c r="D15" s="682"/>
      <c r="E15" s="682"/>
      <c r="F15" s="682"/>
      <c r="G15" s="682"/>
      <c r="H15" s="682"/>
      <c r="I15" s="682"/>
      <c r="J15" s="686"/>
      <c r="K15" s="734" t="str">
        <f>IF(ISBLANK(Information!D6),"",Information!D6)</f>
        <v/>
      </c>
      <c r="L15" s="682"/>
      <c r="M15" s="682"/>
      <c r="N15" s="686"/>
      <c r="O15" s="734" t="str">
        <f>IF(ISBLANK(Information!D7),"",Information!D7)</f>
        <v/>
      </c>
      <c r="P15" s="682"/>
      <c r="Q15" s="686"/>
      <c r="R15" s="788" t="str">
        <f>IF(ISBLANK(Information!D8),"",Information!D8)</f>
        <v/>
      </c>
      <c r="S15" s="682"/>
      <c r="T15" s="682"/>
      <c r="U15" s="683"/>
      <c r="V15" s="768" t="str">
        <f>IF(ISBLANK(Information!D36),"",Information!D36)</f>
        <v/>
      </c>
      <c r="W15" s="682"/>
      <c r="X15" s="682"/>
      <c r="Y15" s="682"/>
      <c r="Z15" s="682"/>
      <c r="AA15" s="682"/>
      <c r="AB15" s="682"/>
      <c r="AC15" s="682"/>
      <c r="AD15" s="682"/>
      <c r="AE15" s="682"/>
      <c r="AF15" s="682"/>
      <c r="AG15" s="682"/>
      <c r="AH15" s="682"/>
      <c r="AI15" s="682"/>
      <c r="AJ15" s="682"/>
      <c r="AK15" s="682"/>
      <c r="AL15" s="682"/>
      <c r="AM15" s="682"/>
      <c r="AN15" s="682"/>
      <c r="AO15" s="683"/>
      <c r="AP15" s="3"/>
    </row>
    <row r="16" spans="1:42" ht="6.75" customHeight="1" x14ac:dyDescent="0.25">
      <c r="A16" s="3"/>
      <c r="B16" s="27"/>
      <c r="C16" s="27"/>
      <c r="D16" s="27"/>
      <c r="E16" s="27"/>
      <c r="F16" s="27"/>
      <c r="G16" s="27"/>
      <c r="H16" s="27"/>
      <c r="I16" s="27"/>
      <c r="J16" s="27"/>
      <c r="K16" s="27"/>
      <c r="L16" s="27"/>
      <c r="M16" s="27"/>
      <c r="N16" s="27"/>
      <c r="O16" s="27"/>
      <c r="P16" s="27"/>
      <c r="Q16" s="27"/>
      <c r="R16" s="27"/>
      <c r="S16" s="27"/>
      <c r="T16" s="27"/>
      <c r="U16" s="3"/>
      <c r="V16" s="27"/>
      <c r="W16" s="27"/>
      <c r="X16" s="27"/>
      <c r="Y16" s="27"/>
      <c r="Z16" s="27"/>
      <c r="AA16" s="27"/>
      <c r="AB16" s="27"/>
      <c r="AC16" s="27"/>
      <c r="AD16" s="27"/>
      <c r="AE16" s="27"/>
      <c r="AF16" s="27"/>
      <c r="AG16" s="27"/>
      <c r="AH16" s="27"/>
      <c r="AI16" s="27"/>
      <c r="AJ16" s="27"/>
      <c r="AK16" s="27"/>
      <c r="AL16" s="27"/>
      <c r="AM16" s="27"/>
      <c r="AN16" s="27"/>
      <c r="AO16" s="27"/>
      <c r="AP16" s="3"/>
    </row>
    <row r="17" spans="1:42" ht="12" customHeight="1" x14ac:dyDescent="0.25">
      <c r="A17" s="3"/>
      <c r="B17" s="27"/>
      <c r="C17" s="27"/>
      <c r="D17" s="789" t="s">
        <v>105</v>
      </c>
      <c r="E17" s="653"/>
      <c r="F17" s="653"/>
      <c r="G17" s="653"/>
      <c r="H17" s="653"/>
      <c r="I17" s="653"/>
      <c r="J17" s="653"/>
      <c r="K17" s="653"/>
      <c r="L17" s="653"/>
      <c r="M17" s="653"/>
      <c r="N17" s="653"/>
      <c r="O17" s="653"/>
      <c r="P17" s="653"/>
      <c r="Q17" s="653"/>
      <c r="R17" s="653"/>
      <c r="S17" s="653"/>
      <c r="T17" s="653"/>
      <c r="U17" s="653"/>
      <c r="V17" s="653"/>
      <c r="W17" s="27"/>
      <c r="X17" s="38"/>
      <c r="Y17" s="782" t="s">
        <v>106</v>
      </c>
      <c r="Z17" s="653"/>
      <c r="AA17" s="27"/>
      <c r="AB17" s="38"/>
      <c r="AC17" s="782" t="s">
        <v>108</v>
      </c>
      <c r="AD17" s="653"/>
      <c r="AE17" s="27"/>
      <c r="AF17" s="38"/>
      <c r="AG17" s="782" t="s">
        <v>78</v>
      </c>
      <c r="AH17" s="653"/>
      <c r="AI17" s="27"/>
      <c r="AJ17" s="27"/>
      <c r="AK17" s="27"/>
      <c r="AL17" s="27"/>
      <c r="AM17" s="27"/>
      <c r="AN17" s="27"/>
      <c r="AO17" s="27"/>
      <c r="AP17" s="3"/>
    </row>
    <row r="18" spans="1:42" ht="12" customHeight="1" x14ac:dyDescent="0.25">
      <c r="A18" s="3"/>
      <c r="B18" s="27"/>
      <c r="C18" s="27"/>
      <c r="D18" s="790" t="s">
        <v>109</v>
      </c>
      <c r="E18" s="653"/>
      <c r="F18" s="653"/>
      <c r="G18" s="653"/>
      <c r="H18" s="653"/>
      <c r="I18" s="653"/>
      <c r="J18" s="653"/>
      <c r="K18" s="653"/>
      <c r="L18" s="653"/>
      <c r="M18" s="653"/>
      <c r="N18" s="653"/>
      <c r="O18" s="653"/>
      <c r="P18" s="653"/>
      <c r="Q18" s="653"/>
      <c r="R18" s="653"/>
      <c r="S18" s="653"/>
      <c r="T18" s="653"/>
      <c r="U18" s="653"/>
      <c r="V18" s="653"/>
      <c r="W18" s="27"/>
      <c r="X18" s="38"/>
      <c r="Y18" s="782" t="s">
        <v>106</v>
      </c>
      <c r="Z18" s="653"/>
      <c r="AA18" s="27"/>
      <c r="AB18" s="38"/>
      <c r="AC18" s="782" t="s">
        <v>108</v>
      </c>
      <c r="AD18" s="653"/>
      <c r="AE18" s="27"/>
      <c r="AF18" s="38"/>
      <c r="AG18" s="782" t="s">
        <v>78</v>
      </c>
      <c r="AH18" s="653"/>
      <c r="AI18" s="27"/>
      <c r="AJ18" s="27"/>
      <c r="AK18" s="27"/>
      <c r="AL18" s="27"/>
      <c r="AM18" s="27"/>
      <c r="AN18" s="27"/>
      <c r="AO18" s="27"/>
      <c r="AP18" s="3"/>
    </row>
    <row r="19" spans="1:42" ht="6.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2" x14ac:dyDescent="0.25">
      <c r="A20" s="3"/>
      <c r="B20" s="769" t="s">
        <v>111</v>
      </c>
      <c r="C20" s="660"/>
      <c r="D20" s="660"/>
      <c r="E20" s="660"/>
      <c r="F20" s="660"/>
      <c r="G20" s="660"/>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661"/>
      <c r="AP20" s="3"/>
    </row>
    <row r="21" spans="1:42" ht="12" customHeight="1" x14ac:dyDescent="0.25">
      <c r="A21" s="3"/>
      <c r="B21" s="3"/>
      <c r="C21" s="41"/>
      <c r="D21" s="3"/>
      <c r="E21" s="789" t="s">
        <v>112</v>
      </c>
      <c r="F21" s="653"/>
      <c r="G21" s="653"/>
      <c r="H21" s="653"/>
      <c r="I21" s="653"/>
      <c r="J21" s="653"/>
      <c r="K21" s="653"/>
      <c r="L21" s="653"/>
      <c r="M21" s="653"/>
      <c r="N21" s="653"/>
      <c r="O21" s="653"/>
      <c r="P21" s="653"/>
      <c r="Q21" s="653"/>
      <c r="R21" s="653"/>
      <c r="S21" s="653"/>
      <c r="T21" s="653"/>
      <c r="U21" s="653"/>
      <c r="V21" s="653"/>
      <c r="W21" s="653"/>
      <c r="X21" s="3"/>
      <c r="Y21" s="41"/>
      <c r="Z21" s="3"/>
      <c r="AA21" s="789" t="s">
        <v>113</v>
      </c>
      <c r="AB21" s="653"/>
      <c r="AC21" s="653"/>
      <c r="AD21" s="653"/>
      <c r="AE21" s="653"/>
      <c r="AF21" s="653"/>
      <c r="AG21" s="653"/>
      <c r="AH21" s="653"/>
      <c r="AI21" s="653"/>
      <c r="AJ21" s="653"/>
      <c r="AK21" s="653"/>
      <c r="AL21" s="653"/>
      <c r="AM21" s="653"/>
      <c r="AN21" s="653"/>
      <c r="AO21" s="3"/>
      <c r="AP21" s="3"/>
    </row>
    <row r="22" spans="1:42" ht="12" customHeight="1" x14ac:dyDescent="0.25">
      <c r="A22" s="3"/>
      <c r="B22" s="3"/>
      <c r="C22" s="41"/>
      <c r="D22" s="3"/>
      <c r="E22" s="789" t="s">
        <v>114</v>
      </c>
      <c r="F22" s="653"/>
      <c r="G22" s="653"/>
      <c r="H22" s="653"/>
      <c r="I22" s="653"/>
      <c r="J22" s="653"/>
      <c r="K22" s="653"/>
      <c r="L22" s="653"/>
      <c r="M22" s="653"/>
      <c r="N22" s="653"/>
      <c r="O22" s="653"/>
      <c r="P22" s="653"/>
      <c r="Q22" s="653"/>
      <c r="R22" s="653"/>
      <c r="S22" s="653"/>
      <c r="T22" s="653"/>
      <c r="U22" s="653"/>
      <c r="V22" s="653"/>
      <c r="W22" s="653"/>
      <c r="X22" s="3"/>
      <c r="Y22" s="41"/>
      <c r="Z22" s="3"/>
      <c r="AA22" s="789" t="s">
        <v>116</v>
      </c>
      <c r="AB22" s="653"/>
      <c r="AC22" s="653"/>
      <c r="AD22" s="653"/>
      <c r="AE22" s="653"/>
      <c r="AF22" s="653"/>
      <c r="AG22" s="653"/>
      <c r="AH22" s="653"/>
      <c r="AI22" s="653"/>
      <c r="AJ22" s="653"/>
      <c r="AK22" s="653"/>
      <c r="AL22" s="653"/>
      <c r="AM22" s="653"/>
      <c r="AN22" s="653"/>
      <c r="AO22" s="3"/>
      <c r="AP22" s="3"/>
    </row>
    <row r="23" spans="1:42" ht="12" customHeight="1" x14ac:dyDescent="0.25">
      <c r="A23" s="3"/>
      <c r="B23" s="3"/>
      <c r="C23" s="41"/>
      <c r="D23" s="3"/>
      <c r="E23" s="789" t="s">
        <v>117</v>
      </c>
      <c r="F23" s="653"/>
      <c r="G23" s="653"/>
      <c r="H23" s="653"/>
      <c r="I23" s="653"/>
      <c r="J23" s="653"/>
      <c r="K23" s="653"/>
      <c r="L23" s="653"/>
      <c r="M23" s="653"/>
      <c r="N23" s="653"/>
      <c r="O23" s="653"/>
      <c r="P23" s="653"/>
      <c r="Q23" s="653"/>
      <c r="R23" s="653"/>
      <c r="S23" s="653"/>
      <c r="T23" s="653"/>
      <c r="U23" s="653"/>
      <c r="V23" s="653"/>
      <c r="W23" s="653"/>
      <c r="X23" s="3"/>
      <c r="Y23" s="41"/>
      <c r="Z23" s="3"/>
      <c r="AA23" s="789" t="s">
        <v>118</v>
      </c>
      <c r="AB23" s="653"/>
      <c r="AC23" s="653"/>
      <c r="AD23" s="653"/>
      <c r="AE23" s="653"/>
      <c r="AF23" s="653"/>
      <c r="AG23" s="653"/>
      <c r="AH23" s="653"/>
      <c r="AI23" s="653"/>
      <c r="AJ23" s="653"/>
      <c r="AK23" s="653"/>
      <c r="AL23" s="653"/>
      <c r="AM23" s="653"/>
      <c r="AN23" s="653"/>
      <c r="AO23" s="3"/>
      <c r="AP23" s="3"/>
    </row>
    <row r="24" spans="1:42" ht="12" customHeight="1" x14ac:dyDescent="0.25">
      <c r="A24" s="3"/>
      <c r="B24" s="3"/>
      <c r="C24" s="41"/>
      <c r="D24" s="3"/>
      <c r="E24" s="789" t="s">
        <v>119</v>
      </c>
      <c r="F24" s="653"/>
      <c r="G24" s="653"/>
      <c r="H24" s="653"/>
      <c r="I24" s="653"/>
      <c r="J24" s="653"/>
      <c r="K24" s="653"/>
      <c r="L24" s="653"/>
      <c r="M24" s="653"/>
      <c r="N24" s="653"/>
      <c r="O24" s="653"/>
      <c r="P24" s="653"/>
      <c r="Q24" s="653"/>
      <c r="R24" s="653"/>
      <c r="S24" s="653"/>
      <c r="T24" s="653"/>
      <c r="U24" s="653"/>
      <c r="V24" s="653"/>
      <c r="W24" s="653"/>
      <c r="X24" s="3"/>
      <c r="Y24" s="41"/>
      <c r="Z24" s="3"/>
      <c r="AA24" s="789" t="s">
        <v>120</v>
      </c>
      <c r="AB24" s="653"/>
      <c r="AC24" s="653"/>
      <c r="AD24" s="653"/>
      <c r="AE24" s="653"/>
      <c r="AF24" s="653"/>
      <c r="AG24" s="653"/>
      <c r="AH24" s="653"/>
      <c r="AI24" s="653"/>
      <c r="AJ24" s="653"/>
      <c r="AK24" s="653"/>
      <c r="AL24" s="653"/>
      <c r="AM24" s="653"/>
      <c r="AN24" s="653"/>
      <c r="AO24" s="3"/>
      <c r="AP24" s="3"/>
    </row>
    <row r="25" spans="1:42" ht="12" customHeight="1" x14ac:dyDescent="0.25">
      <c r="A25" s="3"/>
      <c r="B25" s="3"/>
      <c r="C25" s="41"/>
      <c r="D25" s="3"/>
      <c r="E25" s="789" t="s">
        <v>121</v>
      </c>
      <c r="F25" s="653"/>
      <c r="G25" s="653"/>
      <c r="H25" s="653"/>
      <c r="I25" s="653"/>
      <c r="J25" s="653"/>
      <c r="K25" s="653"/>
      <c r="L25" s="653"/>
      <c r="M25" s="653"/>
      <c r="N25" s="653"/>
      <c r="O25" s="653"/>
      <c r="P25" s="653"/>
      <c r="Q25" s="653"/>
      <c r="R25" s="653"/>
      <c r="S25" s="653"/>
      <c r="T25" s="653"/>
      <c r="U25" s="653"/>
      <c r="V25" s="653"/>
      <c r="W25" s="653"/>
      <c r="X25" s="3"/>
      <c r="Y25" s="42"/>
      <c r="Z25" s="3"/>
      <c r="AA25" s="789" t="s">
        <v>122</v>
      </c>
      <c r="AB25" s="653"/>
      <c r="AC25" s="653"/>
      <c r="AD25" s="653"/>
      <c r="AE25" s="653"/>
      <c r="AF25" s="653"/>
      <c r="AG25" s="653"/>
      <c r="AH25" s="653"/>
      <c r="AI25" s="653"/>
      <c r="AJ25" s="653"/>
      <c r="AK25" s="653"/>
      <c r="AL25" s="653"/>
      <c r="AM25" s="653"/>
      <c r="AN25" s="653"/>
      <c r="AO25" s="3"/>
      <c r="AP25" s="3"/>
    </row>
    <row r="26" spans="1:42" ht="12" customHeight="1" x14ac:dyDescent="0.25">
      <c r="A26" s="3"/>
      <c r="B26" s="3"/>
      <c r="C26" s="41"/>
      <c r="D26" s="3"/>
      <c r="E26" s="789" t="s">
        <v>123</v>
      </c>
      <c r="F26" s="653"/>
      <c r="G26" s="653"/>
      <c r="H26" s="653"/>
      <c r="I26" s="653"/>
      <c r="J26" s="653"/>
      <c r="K26" s="653"/>
      <c r="L26" s="653"/>
      <c r="M26" s="653"/>
      <c r="N26" s="653"/>
      <c r="O26" s="790" t="s">
        <v>124</v>
      </c>
      <c r="P26" s="653"/>
      <c r="Q26" s="791"/>
      <c r="R26" s="669"/>
      <c r="S26" s="669"/>
      <c r="T26" s="669"/>
      <c r="U26" s="670"/>
      <c r="W26" s="790" t="s">
        <v>126</v>
      </c>
      <c r="X26" s="771"/>
      <c r="Y26" s="725"/>
      <c r="Z26" s="669"/>
      <c r="AA26" s="669"/>
      <c r="AB26" s="669"/>
      <c r="AC26" s="669"/>
      <c r="AD26" s="670"/>
      <c r="AE26" s="3"/>
      <c r="AF26" s="3"/>
      <c r="AG26" s="3"/>
      <c r="AH26" s="3"/>
      <c r="AI26" s="3"/>
      <c r="AJ26" s="3"/>
      <c r="AK26" s="3"/>
      <c r="AL26" s="3"/>
      <c r="AM26" s="3"/>
      <c r="AN26" s="3"/>
      <c r="AO26" s="3"/>
      <c r="AP26" s="3"/>
    </row>
    <row r="27" spans="1:42" ht="6.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row>
    <row r="28" spans="1:42" ht="15.75" customHeight="1" x14ac:dyDescent="0.25">
      <c r="A28" s="3"/>
      <c r="B28" s="769" t="s">
        <v>128</v>
      </c>
      <c r="C28" s="660"/>
      <c r="D28" s="660"/>
      <c r="E28" s="660"/>
      <c r="F28" s="660"/>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660"/>
      <c r="AO28" s="661"/>
      <c r="AP28" s="3"/>
    </row>
    <row r="29" spans="1:42" ht="12" customHeight="1" x14ac:dyDescent="0.25">
      <c r="A29" s="3"/>
      <c r="B29" s="3"/>
      <c r="C29" s="41"/>
      <c r="D29" s="3"/>
      <c r="E29" s="789" t="s">
        <v>129</v>
      </c>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c r="AI29" s="653"/>
      <c r="AJ29" s="653"/>
      <c r="AK29" s="653"/>
      <c r="AL29" s="653"/>
      <c r="AM29" s="653"/>
      <c r="AN29" s="653"/>
      <c r="AO29" s="653"/>
      <c r="AP29" s="3"/>
    </row>
    <row r="30" spans="1:42" ht="12" customHeight="1" x14ac:dyDescent="0.25">
      <c r="A30" s="3"/>
      <c r="B30" s="3"/>
      <c r="C30" s="41"/>
      <c r="D30" s="3"/>
      <c r="E30" s="789" t="s">
        <v>130</v>
      </c>
      <c r="F30" s="653"/>
      <c r="G30" s="653"/>
      <c r="H30" s="653"/>
      <c r="I30" s="653"/>
      <c r="J30" s="653"/>
      <c r="K30" s="653"/>
      <c r="L30" s="653"/>
      <c r="M30" s="653"/>
      <c r="N30" s="653"/>
      <c r="O30" s="653"/>
      <c r="P30" s="653"/>
      <c r="Q30" s="653"/>
      <c r="R30" s="653"/>
      <c r="S30" s="653"/>
      <c r="T30" s="653"/>
      <c r="U30" s="653"/>
      <c r="V30" s="653"/>
      <c r="W30" s="653"/>
      <c r="X30" s="653"/>
      <c r="Y30" s="653"/>
      <c r="Z30" s="653"/>
      <c r="AA30" s="653"/>
      <c r="AB30" s="653"/>
      <c r="AC30" s="653"/>
      <c r="AD30" s="653"/>
      <c r="AE30" s="653"/>
      <c r="AF30" s="653"/>
      <c r="AG30" s="653"/>
      <c r="AH30" s="653"/>
      <c r="AI30" s="653"/>
      <c r="AJ30" s="653"/>
      <c r="AK30" s="653"/>
      <c r="AL30" s="653"/>
      <c r="AM30" s="653"/>
      <c r="AN30" s="653"/>
      <c r="AO30" s="653"/>
      <c r="AP30" s="3"/>
    </row>
    <row r="31" spans="1:42" ht="12" customHeight="1" x14ac:dyDescent="0.25">
      <c r="A31" s="3"/>
      <c r="B31" s="3"/>
      <c r="C31" s="41"/>
      <c r="D31" s="3"/>
      <c r="E31" s="789" t="s">
        <v>131</v>
      </c>
      <c r="F31" s="653"/>
      <c r="G31" s="653"/>
      <c r="H31" s="653"/>
      <c r="I31" s="653"/>
      <c r="J31" s="653"/>
      <c r="K31" s="653"/>
      <c r="L31" s="653"/>
      <c r="M31" s="653"/>
      <c r="N31" s="653"/>
      <c r="O31" s="653"/>
      <c r="P31" s="653"/>
      <c r="Q31" s="653"/>
      <c r="R31" s="653"/>
      <c r="S31" s="653"/>
      <c r="T31" s="653"/>
      <c r="U31" s="653"/>
      <c r="V31" s="653"/>
      <c r="W31" s="653"/>
      <c r="X31" s="653"/>
      <c r="Y31" s="653"/>
      <c r="Z31" s="653"/>
      <c r="AA31" s="653"/>
      <c r="AB31" s="653"/>
      <c r="AC31" s="653"/>
      <c r="AD31" s="653"/>
      <c r="AE31" s="653"/>
      <c r="AF31" s="653"/>
      <c r="AG31" s="653"/>
      <c r="AH31" s="653"/>
      <c r="AI31" s="653"/>
      <c r="AJ31" s="653"/>
      <c r="AK31" s="653"/>
      <c r="AL31" s="653"/>
      <c r="AM31" s="653"/>
      <c r="AN31" s="653"/>
      <c r="AO31" s="653"/>
      <c r="AP31" s="3"/>
    </row>
    <row r="32" spans="1:42" ht="12" customHeight="1" x14ac:dyDescent="0.25">
      <c r="A32" s="3"/>
      <c r="B32" s="3"/>
      <c r="C32" s="41"/>
      <c r="D32" s="3"/>
      <c r="E32" s="789" t="s">
        <v>132</v>
      </c>
      <c r="F32" s="653"/>
      <c r="G32" s="653"/>
      <c r="H32" s="653"/>
      <c r="I32" s="653"/>
      <c r="J32" s="653"/>
      <c r="K32" s="653"/>
      <c r="L32" s="653"/>
      <c r="M32" s="653"/>
      <c r="N32" s="653"/>
      <c r="O32" s="653"/>
      <c r="P32" s="653"/>
      <c r="Q32" s="653"/>
      <c r="R32" s="653"/>
      <c r="S32" s="653"/>
      <c r="T32" s="653"/>
      <c r="U32" s="653"/>
      <c r="V32" s="653"/>
      <c r="W32" s="653"/>
      <c r="X32" s="43">
        <v>1</v>
      </c>
      <c r="Y32" s="43">
        <v>2</v>
      </c>
      <c r="Z32" s="43">
        <v>3</v>
      </c>
      <c r="AA32" s="43">
        <v>4</v>
      </c>
      <c r="AB32" s="43">
        <v>5</v>
      </c>
      <c r="AC32" s="43">
        <v>6</v>
      </c>
      <c r="AD32" s="43">
        <v>7</v>
      </c>
      <c r="AE32" s="43">
        <v>8</v>
      </c>
      <c r="AF32" s="43">
        <v>9</v>
      </c>
      <c r="AG32" s="43">
        <v>10</v>
      </c>
      <c r="AH32" s="43">
        <v>11</v>
      </c>
      <c r="AI32" s="43">
        <v>12</v>
      </c>
      <c r="AJ32" s="43">
        <v>13</v>
      </c>
      <c r="AK32" s="43">
        <v>14</v>
      </c>
      <c r="AL32" s="43">
        <v>15</v>
      </c>
      <c r="AM32" s="43">
        <v>16</v>
      </c>
      <c r="AN32" s="43">
        <v>17</v>
      </c>
      <c r="AO32" s="43">
        <v>18</v>
      </c>
      <c r="AP32" s="3"/>
    </row>
    <row r="33" spans="1:42" ht="12" customHeight="1" x14ac:dyDescent="0.25">
      <c r="A33" s="3"/>
      <c r="B33" s="3"/>
      <c r="C33" s="45"/>
      <c r="D33" s="3"/>
      <c r="E33" s="27"/>
      <c r="F33" s="3"/>
      <c r="G33" s="3"/>
      <c r="H33" s="3"/>
      <c r="I33" s="3"/>
      <c r="J33" s="3"/>
      <c r="K33" s="3"/>
      <c r="L33" s="3"/>
      <c r="M33" s="3"/>
      <c r="N33" s="3"/>
      <c r="O33" s="3"/>
      <c r="P33" s="3"/>
      <c r="Q33" s="3"/>
      <c r="R33" s="3"/>
      <c r="S33" s="3"/>
      <c r="T33" s="3"/>
      <c r="U33" s="3"/>
      <c r="V33" s="3"/>
      <c r="W33" s="3"/>
      <c r="X33" s="41"/>
      <c r="Y33" s="41"/>
      <c r="Z33" s="41"/>
      <c r="AA33" s="41"/>
      <c r="AB33" s="41"/>
      <c r="AC33" s="41"/>
      <c r="AD33" s="41"/>
      <c r="AE33" s="41"/>
      <c r="AF33" s="41"/>
      <c r="AG33" s="41"/>
      <c r="AH33" s="41"/>
      <c r="AI33" s="41"/>
      <c r="AJ33" s="41"/>
      <c r="AK33" s="41"/>
      <c r="AL33" s="41"/>
      <c r="AM33" s="41"/>
      <c r="AN33" s="41"/>
      <c r="AO33" s="41"/>
      <c r="AP33" s="3"/>
    </row>
    <row r="34" spans="1:42" ht="12" customHeight="1" x14ac:dyDescent="0.25">
      <c r="A34" s="3"/>
      <c r="B34" s="3"/>
      <c r="C34" s="41"/>
      <c r="D34" s="3"/>
      <c r="E34" s="789" t="s">
        <v>134</v>
      </c>
      <c r="F34" s="653"/>
      <c r="G34" s="653"/>
      <c r="H34" s="653"/>
      <c r="I34" s="653"/>
      <c r="J34" s="653"/>
      <c r="K34" s="653"/>
      <c r="L34" s="653"/>
      <c r="M34" s="653"/>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3"/>
    </row>
    <row r="35" spans="1:42" ht="6.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row>
    <row r="36" spans="1:42" ht="15.75" customHeight="1" x14ac:dyDescent="0.25">
      <c r="A36" s="3"/>
      <c r="B36" s="769" t="s">
        <v>136</v>
      </c>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1"/>
      <c r="AP36" s="3"/>
    </row>
    <row r="37" spans="1:42" ht="12" customHeight="1" x14ac:dyDescent="0.25">
      <c r="A37" s="3"/>
      <c r="B37" s="3"/>
      <c r="C37" s="770" t="s">
        <v>137</v>
      </c>
      <c r="D37" s="653"/>
      <c r="E37" s="653"/>
      <c r="F37" s="653"/>
      <c r="G37" s="771"/>
      <c r="H37" s="46"/>
      <c r="I37" s="772" t="s">
        <v>138</v>
      </c>
      <c r="J37" s="653"/>
      <c r="K37" s="653"/>
      <c r="L37" s="653"/>
      <c r="M37" s="653"/>
      <c r="N37" s="653"/>
      <c r="O37" s="653"/>
      <c r="P37" s="771"/>
      <c r="Q37" s="46"/>
      <c r="R37" s="772" t="s">
        <v>139</v>
      </c>
      <c r="S37" s="653"/>
      <c r="T37" s="653"/>
      <c r="U37" s="653"/>
      <c r="V37" s="653"/>
      <c r="W37" s="653"/>
      <c r="X37" s="653"/>
      <c r="Y37" s="771"/>
      <c r="Z37" s="46"/>
      <c r="AA37" s="772" t="s">
        <v>140</v>
      </c>
      <c r="AB37" s="653"/>
      <c r="AC37" s="653"/>
      <c r="AD37" s="653"/>
      <c r="AE37" s="653"/>
      <c r="AF37" s="771"/>
      <c r="AG37" s="46"/>
      <c r="AH37" s="772" t="s">
        <v>141</v>
      </c>
      <c r="AI37" s="653"/>
      <c r="AJ37" s="653"/>
      <c r="AK37" s="653"/>
      <c r="AL37" s="653"/>
      <c r="AM37" s="653"/>
      <c r="AN37" s="653"/>
      <c r="AO37" s="653"/>
      <c r="AP37" s="3"/>
    </row>
    <row r="38" spans="1:42" ht="12" customHeight="1" x14ac:dyDescent="0.25">
      <c r="A38" s="3"/>
      <c r="B38" s="3"/>
      <c r="C38" s="770" t="s">
        <v>142</v>
      </c>
      <c r="D38" s="653"/>
      <c r="E38" s="653"/>
      <c r="F38" s="653"/>
      <c r="G38" s="653"/>
      <c r="H38" s="653"/>
      <c r="I38" s="653"/>
      <c r="J38" s="653"/>
      <c r="K38" s="653"/>
      <c r="L38" s="653"/>
      <c r="M38" s="653"/>
      <c r="N38" s="653"/>
      <c r="O38" s="36"/>
      <c r="P38" s="46"/>
      <c r="Q38" s="772" t="s">
        <v>106</v>
      </c>
      <c r="R38" s="653"/>
      <c r="S38" s="36"/>
      <c r="T38" s="46"/>
      <c r="U38" s="772" t="s">
        <v>108</v>
      </c>
      <c r="V38" s="653"/>
      <c r="W38" s="36"/>
      <c r="X38" s="770" t="s">
        <v>143</v>
      </c>
      <c r="Y38" s="653"/>
      <c r="Z38" s="653"/>
      <c r="AA38" s="653"/>
      <c r="AB38" s="653"/>
      <c r="AC38" s="653"/>
      <c r="AD38" s="653"/>
      <c r="AE38" s="653"/>
      <c r="AF38" s="653"/>
      <c r="AG38" s="36"/>
      <c r="AH38" s="36"/>
      <c r="AI38" s="36"/>
      <c r="AJ38" s="36"/>
      <c r="AK38" s="36"/>
      <c r="AL38" s="36"/>
      <c r="AM38" s="36"/>
      <c r="AN38" s="36"/>
      <c r="AO38" s="36"/>
      <c r="AP38" s="3"/>
    </row>
    <row r="39" spans="1:42" ht="6.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ht="15.75" customHeight="1" x14ac:dyDescent="0.25">
      <c r="A40" s="3"/>
      <c r="B40" s="769" t="s">
        <v>144</v>
      </c>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1"/>
      <c r="AP40" s="3"/>
    </row>
    <row r="41" spans="1:42" ht="11.25" customHeight="1" x14ac:dyDescent="0.25">
      <c r="A41" s="3"/>
      <c r="B41" s="779" t="s">
        <v>762</v>
      </c>
      <c r="C41" s="653"/>
      <c r="D41" s="653"/>
      <c r="E41" s="653"/>
      <c r="F41" s="653"/>
      <c r="G41" s="653"/>
      <c r="H41" s="653"/>
      <c r="I41" s="653"/>
      <c r="J41" s="653"/>
      <c r="K41" s="653"/>
      <c r="L41" s="653"/>
      <c r="M41" s="653"/>
      <c r="N41" s="653"/>
      <c r="O41" s="653"/>
      <c r="P41" s="653"/>
      <c r="Q41" s="653"/>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53"/>
      <c r="AP41" s="3"/>
    </row>
    <row r="42" spans="1:42" ht="11.25" customHeight="1" x14ac:dyDescent="0.25">
      <c r="A42" s="3"/>
      <c r="B42" s="779" t="s">
        <v>145</v>
      </c>
      <c r="C42" s="653"/>
      <c r="D42" s="653"/>
      <c r="E42" s="653"/>
      <c r="F42" s="653"/>
      <c r="G42" s="653"/>
      <c r="H42" s="653"/>
      <c r="I42" s="653"/>
      <c r="J42" s="653"/>
      <c r="K42" s="653"/>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c r="AI42" s="653"/>
      <c r="AJ42" s="653"/>
      <c r="AK42" s="653"/>
      <c r="AL42" s="653"/>
      <c r="AM42" s="653"/>
      <c r="AN42" s="653"/>
      <c r="AO42" s="653"/>
      <c r="AP42" s="3"/>
    </row>
    <row r="43" spans="1:42" ht="11.25" customHeight="1" x14ac:dyDescent="0.25">
      <c r="A43" s="3"/>
      <c r="B43" s="779" t="s">
        <v>146</v>
      </c>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c r="AI43" s="653"/>
      <c r="AJ43" s="653"/>
      <c r="AK43" s="653"/>
      <c r="AL43" s="653"/>
      <c r="AM43" s="653"/>
      <c r="AN43" s="653"/>
      <c r="AO43" s="653"/>
      <c r="AP43" s="3"/>
    </row>
    <row r="44" spans="1:42" ht="11.25" customHeight="1" x14ac:dyDescent="0.25">
      <c r="A44" s="3"/>
      <c r="B44" s="779" t="s">
        <v>147</v>
      </c>
      <c r="C44" s="653"/>
      <c r="D44" s="653"/>
      <c r="E44" s="653"/>
      <c r="F44" s="771"/>
      <c r="G44" s="780"/>
      <c r="H44" s="669"/>
      <c r="I44" s="670"/>
      <c r="J44" s="781" t="s">
        <v>148</v>
      </c>
      <c r="K44" s="653"/>
      <c r="L44" s="653"/>
      <c r="M44" s="653"/>
      <c r="N44" s="653"/>
      <c r="O44" s="653"/>
      <c r="P44" s="653"/>
      <c r="Q44" s="653"/>
      <c r="R44" s="653"/>
      <c r="S44" s="653"/>
      <c r="T44" s="653"/>
      <c r="U44" s="653"/>
      <c r="V44" s="653"/>
      <c r="W44" s="653"/>
      <c r="X44" s="653"/>
      <c r="Y44" s="653"/>
      <c r="Z44" s="653"/>
      <c r="AA44" s="653"/>
      <c r="AB44" s="653"/>
      <c r="AC44" s="653"/>
      <c r="AD44" s="653"/>
      <c r="AE44" s="653"/>
      <c r="AF44" s="653"/>
      <c r="AG44" s="653"/>
      <c r="AH44" s="653"/>
      <c r="AI44" s="653"/>
      <c r="AJ44" s="653"/>
      <c r="AK44" s="653"/>
      <c r="AL44" s="653"/>
      <c r="AM44" s="653"/>
      <c r="AN44" s="653"/>
      <c r="AO44" s="653"/>
      <c r="AP44" s="3"/>
    </row>
    <row r="45" spans="1:42" ht="6.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spans="1:42" ht="15.75" customHeight="1" x14ac:dyDescent="0.25">
      <c r="A46" s="3"/>
      <c r="B46" s="769" t="s">
        <v>149</v>
      </c>
      <c r="C46" s="660"/>
      <c r="D46" s="660"/>
      <c r="E46" s="660"/>
      <c r="F46" s="660"/>
      <c r="G46" s="660"/>
      <c r="H46" s="660"/>
      <c r="I46" s="660"/>
      <c r="J46" s="660"/>
      <c r="K46" s="661"/>
      <c r="L46" s="3"/>
      <c r="M46" s="773"/>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c r="AN46" s="774"/>
      <c r="AO46" s="775"/>
      <c r="AP46" s="3"/>
    </row>
    <row r="47" spans="1:42" ht="15.75" customHeight="1" x14ac:dyDescent="0.25">
      <c r="A47" s="3"/>
      <c r="B47" s="3"/>
      <c r="C47" s="3"/>
      <c r="D47" s="3"/>
      <c r="E47" s="3"/>
      <c r="F47" s="3"/>
      <c r="G47" s="3"/>
      <c r="H47" s="3"/>
      <c r="I47" s="3"/>
      <c r="J47" s="3"/>
      <c r="K47" s="3"/>
      <c r="L47" s="3"/>
      <c r="M47" s="776"/>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8"/>
      <c r="AP47" s="3"/>
    </row>
    <row r="48" spans="1:42" ht="6.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42" ht="12" customHeight="1" x14ac:dyDescent="0.25">
      <c r="A49" s="3"/>
      <c r="B49" s="755" t="s">
        <v>150</v>
      </c>
      <c r="C49" s="660"/>
      <c r="D49" s="660"/>
      <c r="E49" s="660"/>
      <c r="F49" s="660"/>
      <c r="G49" s="660"/>
      <c r="H49" s="660"/>
      <c r="I49" s="660"/>
      <c r="J49" s="660"/>
      <c r="K49" s="660"/>
      <c r="L49" s="660"/>
      <c r="M49" s="660"/>
      <c r="N49" s="661"/>
      <c r="O49" s="47"/>
      <c r="P49" s="725"/>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70"/>
      <c r="AP49" s="3"/>
    </row>
    <row r="50" spans="1:42" ht="6.75" customHeight="1" x14ac:dyDescent="0.25">
      <c r="A50" s="3"/>
      <c r="B50" s="48"/>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3"/>
    </row>
    <row r="51" spans="1:42" ht="12" customHeight="1" x14ac:dyDescent="0.25">
      <c r="A51" s="3"/>
      <c r="B51" s="755" t="s">
        <v>151</v>
      </c>
      <c r="C51" s="660"/>
      <c r="D51" s="660"/>
      <c r="E51" s="660"/>
      <c r="F51" s="660"/>
      <c r="G51" s="660"/>
      <c r="H51" s="660"/>
      <c r="I51" s="660"/>
      <c r="J51" s="660"/>
      <c r="K51" s="661"/>
      <c r="L51" s="725"/>
      <c r="M51" s="669"/>
      <c r="N51" s="669"/>
      <c r="O51" s="669"/>
      <c r="P51" s="669"/>
      <c r="Q51" s="669"/>
      <c r="R51" s="669"/>
      <c r="S51" s="669"/>
      <c r="T51" s="669"/>
      <c r="U51" s="669"/>
      <c r="V51" s="669"/>
      <c r="W51" s="669"/>
      <c r="X51" s="669"/>
      <c r="Y51" s="669"/>
      <c r="Z51" s="669"/>
      <c r="AA51" s="669"/>
      <c r="AB51" s="669"/>
      <c r="AC51" s="669"/>
      <c r="AD51" s="669"/>
      <c r="AE51" s="669"/>
      <c r="AF51" s="669"/>
      <c r="AG51" s="670"/>
      <c r="AH51" s="40"/>
      <c r="AI51" s="777" t="s">
        <v>2</v>
      </c>
      <c r="AJ51" s="661"/>
      <c r="AK51" s="725"/>
      <c r="AL51" s="669"/>
      <c r="AM51" s="669"/>
      <c r="AN51" s="669"/>
      <c r="AO51" s="670"/>
      <c r="AP51" s="3"/>
    </row>
    <row r="52" spans="1:42" ht="6.75" customHeight="1" x14ac:dyDescent="0.25">
      <c r="A52" s="3"/>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3"/>
    </row>
    <row r="53" spans="1:42" ht="12" customHeight="1" x14ac:dyDescent="0.25">
      <c r="A53" s="3"/>
      <c r="B53" s="755" t="s">
        <v>152</v>
      </c>
      <c r="C53" s="660"/>
      <c r="D53" s="660"/>
      <c r="E53" s="661"/>
      <c r="F53" s="725" t="str">
        <f>IF(ISBLANK(Information!D11),"",Information!D11)</f>
        <v/>
      </c>
      <c r="G53" s="669"/>
      <c r="H53" s="669"/>
      <c r="I53" s="669"/>
      <c r="J53" s="669"/>
      <c r="K53" s="669"/>
      <c r="L53" s="669"/>
      <c r="M53" s="669"/>
      <c r="N53" s="669"/>
      <c r="O53" s="669"/>
      <c r="P53" s="669"/>
      <c r="Q53" s="670"/>
      <c r="R53" s="40"/>
      <c r="S53" s="777" t="s">
        <v>153</v>
      </c>
      <c r="T53" s="660"/>
      <c r="U53" s="661"/>
      <c r="V53" s="778" t="str">
        <f>IF(ISBLANK(Information!D13),"",Information!D13)</f>
        <v/>
      </c>
      <c r="W53" s="669"/>
      <c r="X53" s="669"/>
      <c r="Y53" s="669"/>
      <c r="Z53" s="669"/>
      <c r="AA53" s="669"/>
      <c r="AB53" s="669"/>
      <c r="AC53" s="669"/>
      <c r="AD53" s="669"/>
      <c r="AE53" s="669"/>
      <c r="AF53" s="669"/>
      <c r="AG53" s="670"/>
      <c r="AH53" s="40"/>
      <c r="AI53" s="777" t="s">
        <v>154</v>
      </c>
      <c r="AJ53" s="661"/>
      <c r="AK53" s="778" t="str">
        <f>IF(ISBLANK(Information!D14),"",Information!D14)</f>
        <v/>
      </c>
      <c r="AL53" s="669"/>
      <c r="AM53" s="669"/>
      <c r="AN53" s="669"/>
      <c r="AO53" s="670"/>
      <c r="AP53" s="3"/>
    </row>
    <row r="54" spans="1:42" ht="6.75" customHeight="1" x14ac:dyDescent="0.25">
      <c r="A54" s="3"/>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3"/>
    </row>
    <row r="55" spans="1:42" ht="12" customHeight="1" x14ac:dyDescent="0.25">
      <c r="A55" s="3"/>
      <c r="B55" s="755" t="s">
        <v>15</v>
      </c>
      <c r="C55" s="660"/>
      <c r="D55" s="660"/>
      <c r="E55" s="661"/>
      <c r="F55" s="725" t="str">
        <f>IF(ISBLANK(Information!D12),"",Information!D12)</f>
        <v/>
      </c>
      <c r="G55" s="669"/>
      <c r="H55" s="669"/>
      <c r="I55" s="669"/>
      <c r="J55" s="669"/>
      <c r="K55" s="669"/>
      <c r="L55" s="669"/>
      <c r="M55" s="669"/>
      <c r="N55" s="669"/>
      <c r="O55" s="669"/>
      <c r="P55" s="669"/>
      <c r="Q55" s="669"/>
      <c r="R55" s="49"/>
      <c r="S55" s="777" t="s">
        <v>18</v>
      </c>
      <c r="T55" s="660"/>
      <c r="U55" s="661"/>
      <c r="V55" s="725" t="str">
        <f>IF(ISBLANK(Information!D15),"",Information!D15)</f>
        <v/>
      </c>
      <c r="W55" s="669"/>
      <c r="X55" s="669"/>
      <c r="Y55" s="669"/>
      <c r="Z55" s="669"/>
      <c r="AA55" s="669"/>
      <c r="AB55" s="669"/>
      <c r="AC55" s="669"/>
      <c r="AD55" s="669"/>
      <c r="AE55" s="669"/>
      <c r="AF55" s="669"/>
      <c r="AG55" s="670"/>
      <c r="AH55" s="40"/>
      <c r="AI55" s="40"/>
      <c r="AJ55" s="40"/>
      <c r="AK55" s="40"/>
      <c r="AL55" s="40"/>
      <c r="AM55" s="40"/>
      <c r="AN55" s="40"/>
      <c r="AO55" s="40"/>
      <c r="AP55" s="3"/>
    </row>
    <row r="56" spans="1:42" ht="6.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row>
    <row r="57" spans="1:42" ht="12" customHeight="1" x14ac:dyDescent="0.25">
      <c r="A57" s="3"/>
      <c r="B57" s="785" t="s">
        <v>155</v>
      </c>
      <c r="C57" s="786"/>
      <c r="D57" s="786"/>
      <c r="E57" s="786"/>
      <c r="F57" s="786"/>
      <c r="G57" s="786"/>
      <c r="H57" s="786"/>
      <c r="I57" s="786"/>
      <c r="J57" s="786"/>
      <c r="K57" s="786"/>
      <c r="L57" s="786"/>
      <c r="M57" s="786"/>
      <c r="N57" s="786"/>
      <c r="O57" s="786"/>
      <c r="P57" s="786"/>
      <c r="Q57" s="786"/>
      <c r="R57" s="786"/>
      <c r="S57" s="786"/>
      <c r="T57" s="786"/>
      <c r="U57" s="786"/>
      <c r="V57" s="786"/>
      <c r="W57" s="786"/>
      <c r="X57" s="786"/>
      <c r="Y57" s="786"/>
      <c r="Z57" s="786"/>
      <c r="AA57" s="786"/>
      <c r="AB57" s="786"/>
      <c r="AC57" s="786"/>
      <c r="AD57" s="786"/>
      <c r="AE57" s="786"/>
      <c r="AF57" s="786"/>
      <c r="AG57" s="786"/>
      <c r="AH57" s="786"/>
      <c r="AI57" s="786"/>
      <c r="AJ57" s="786"/>
      <c r="AK57" s="786"/>
      <c r="AL57" s="786"/>
      <c r="AM57" s="786"/>
      <c r="AN57" s="786"/>
      <c r="AO57" s="787"/>
      <c r="AP57" s="3"/>
    </row>
    <row r="58" spans="1:42" ht="12" customHeight="1" x14ac:dyDescent="0.25">
      <c r="A58" s="3"/>
      <c r="B58" s="783" t="s">
        <v>156</v>
      </c>
      <c r="C58" s="653"/>
      <c r="D58" s="653"/>
      <c r="E58" s="653"/>
      <c r="F58" s="653"/>
      <c r="G58" s="653"/>
      <c r="H58" s="653"/>
      <c r="I58" s="653"/>
      <c r="J58" s="653"/>
      <c r="K58" s="653"/>
      <c r="L58" s="653"/>
      <c r="M58" s="3"/>
      <c r="N58" s="41"/>
      <c r="O58" s="782" t="s">
        <v>157</v>
      </c>
      <c r="P58" s="653"/>
      <c r="Q58" s="653"/>
      <c r="R58" s="653"/>
      <c r="S58" s="653"/>
      <c r="T58" s="41"/>
      <c r="U58" s="782" t="s">
        <v>158</v>
      </c>
      <c r="V58" s="653"/>
      <c r="W58" s="653"/>
      <c r="X58" s="653"/>
      <c r="Y58" s="653"/>
      <c r="Z58" s="3"/>
      <c r="AA58" s="3"/>
      <c r="AB58" s="3"/>
      <c r="AC58" s="3"/>
      <c r="AD58" s="3"/>
      <c r="AE58" s="3"/>
      <c r="AF58" s="3"/>
      <c r="AG58" s="3"/>
      <c r="AH58" s="3"/>
      <c r="AI58" s="3"/>
      <c r="AJ58" s="3"/>
      <c r="AK58" s="3"/>
      <c r="AL58" s="3"/>
      <c r="AM58" s="3"/>
      <c r="AN58" s="3"/>
      <c r="AO58" s="3"/>
      <c r="AP58" s="3"/>
    </row>
    <row r="59" spans="1:42" ht="12" customHeight="1" x14ac:dyDescent="0.25">
      <c r="A59" s="3"/>
      <c r="B59" s="3"/>
      <c r="C59" s="3"/>
      <c r="D59" s="3"/>
      <c r="E59" s="3"/>
      <c r="F59" s="3"/>
      <c r="G59" s="3"/>
      <c r="H59" s="3"/>
      <c r="I59" s="3"/>
      <c r="J59" s="3"/>
      <c r="K59" s="3"/>
      <c r="L59" s="3"/>
      <c r="M59" s="3"/>
      <c r="N59" s="42"/>
      <c r="O59" s="782" t="s">
        <v>159</v>
      </c>
      <c r="P59" s="653"/>
      <c r="Q59" s="653"/>
      <c r="R59" s="653"/>
      <c r="S59" s="653"/>
      <c r="T59" s="3"/>
      <c r="U59" s="3"/>
      <c r="V59" s="3"/>
      <c r="W59" s="3"/>
      <c r="X59" s="3"/>
      <c r="Y59" s="3"/>
      <c r="Z59" s="3"/>
      <c r="AA59" s="783" t="s">
        <v>160</v>
      </c>
      <c r="AB59" s="653"/>
      <c r="AC59" s="653"/>
      <c r="AD59" s="653"/>
      <c r="AE59" s="653"/>
      <c r="AF59" s="3"/>
      <c r="AG59" s="3"/>
      <c r="AH59" s="3"/>
      <c r="AI59" s="3"/>
      <c r="AJ59" s="3"/>
      <c r="AK59" s="3"/>
      <c r="AL59" s="3"/>
      <c r="AM59" s="3"/>
      <c r="AN59" s="3"/>
      <c r="AO59" s="3"/>
      <c r="AP59" s="3"/>
    </row>
    <row r="60" spans="1:42" ht="12" customHeight="1" x14ac:dyDescent="0.25">
      <c r="A60" s="3"/>
      <c r="B60" s="784" t="s">
        <v>161</v>
      </c>
      <c r="C60" s="653"/>
      <c r="D60" s="653"/>
      <c r="E60" s="653"/>
      <c r="F60" s="653"/>
      <c r="G60" s="653"/>
      <c r="H60" s="653"/>
      <c r="I60" s="653"/>
      <c r="J60" s="653"/>
      <c r="K60" s="653"/>
      <c r="L60" s="653"/>
      <c r="M60" s="653"/>
      <c r="N60" s="725"/>
      <c r="O60" s="669"/>
      <c r="P60" s="669"/>
      <c r="Q60" s="669"/>
      <c r="R60" s="669"/>
      <c r="S60" s="669"/>
      <c r="T60" s="669"/>
      <c r="U60" s="669"/>
      <c r="V60" s="669"/>
      <c r="W60" s="669"/>
      <c r="X60" s="669"/>
      <c r="Y60" s="670"/>
      <c r="Z60" s="3"/>
      <c r="AA60" s="773"/>
      <c r="AB60" s="774"/>
      <c r="AC60" s="774"/>
      <c r="AD60" s="774"/>
      <c r="AE60" s="774"/>
      <c r="AF60" s="774"/>
      <c r="AG60" s="774"/>
      <c r="AH60" s="774"/>
      <c r="AI60" s="774"/>
      <c r="AJ60" s="774"/>
      <c r="AK60" s="774"/>
      <c r="AL60" s="774"/>
      <c r="AM60" s="774"/>
      <c r="AN60" s="774"/>
      <c r="AO60" s="775"/>
      <c r="AP60" s="3"/>
    </row>
    <row r="61" spans="1:42" ht="12" customHeight="1" x14ac:dyDescent="0.25">
      <c r="A61" s="3"/>
      <c r="B61" s="783" t="s">
        <v>152</v>
      </c>
      <c r="C61" s="653"/>
      <c r="D61" s="653"/>
      <c r="E61" s="653"/>
      <c r="F61" s="653"/>
      <c r="G61" s="653"/>
      <c r="H61" s="653"/>
      <c r="I61" s="653"/>
      <c r="J61" s="653"/>
      <c r="K61" s="50"/>
      <c r="L61" s="50"/>
      <c r="M61" s="50"/>
      <c r="N61" s="725" t="str">
        <f>IF(ISBLANK(Information!D37),"",Information!D37)</f>
        <v/>
      </c>
      <c r="O61" s="669"/>
      <c r="P61" s="669"/>
      <c r="Q61" s="669"/>
      <c r="R61" s="669"/>
      <c r="S61" s="669"/>
      <c r="T61" s="669"/>
      <c r="U61" s="669"/>
      <c r="V61" s="669"/>
      <c r="W61" s="669"/>
      <c r="X61" s="669"/>
      <c r="Y61" s="670"/>
      <c r="Z61" s="3"/>
      <c r="AA61" s="776"/>
      <c r="AB61" s="707"/>
      <c r="AC61" s="707"/>
      <c r="AD61" s="707"/>
      <c r="AE61" s="707"/>
      <c r="AF61" s="707"/>
      <c r="AG61" s="707"/>
      <c r="AH61" s="707"/>
      <c r="AI61" s="707"/>
      <c r="AJ61" s="707"/>
      <c r="AK61" s="707"/>
      <c r="AL61" s="707"/>
      <c r="AM61" s="707"/>
      <c r="AN61" s="707"/>
      <c r="AO61" s="708"/>
      <c r="AP61" s="3"/>
    </row>
    <row r="62" spans="1:42" ht="6.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row>
    <row r="63" spans="1:42" ht="15.75" customHeight="1" x14ac:dyDescent="0.2"/>
    <row r="64" spans="1:4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28">
    <mergeCell ref="B28:AO28"/>
    <mergeCell ref="E29:AO29"/>
    <mergeCell ref="E30:AO30"/>
    <mergeCell ref="E31:AO31"/>
    <mergeCell ref="E32:W32"/>
    <mergeCell ref="E34:AO34"/>
    <mergeCell ref="Q38:R38"/>
    <mergeCell ref="U38:V38"/>
    <mergeCell ref="B20:AO20"/>
    <mergeCell ref="E21:W21"/>
    <mergeCell ref="AA21:AN21"/>
    <mergeCell ref="E22:W22"/>
    <mergeCell ref="AA22:AN22"/>
    <mergeCell ref="AA23:AN23"/>
    <mergeCell ref="Q26:U26"/>
    <mergeCell ref="W26:X26"/>
    <mergeCell ref="E23:W23"/>
    <mergeCell ref="E24:W24"/>
    <mergeCell ref="AA24:AN24"/>
    <mergeCell ref="E25:W25"/>
    <mergeCell ref="AA25:AN25"/>
    <mergeCell ref="O26:P26"/>
    <mergeCell ref="Y26:AD26"/>
    <mergeCell ref="E26:N26"/>
    <mergeCell ref="AC17:AD17"/>
    <mergeCell ref="AC18:AD18"/>
    <mergeCell ref="O15:Q15"/>
    <mergeCell ref="R15:U15"/>
    <mergeCell ref="D17:V17"/>
    <mergeCell ref="Y17:Z17"/>
    <mergeCell ref="AG17:AH17"/>
    <mergeCell ref="Y18:Z18"/>
    <mergeCell ref="AG18:AH18"/>
    <mergeCell ref="D18:V18"/>
    <mergeCell ref="O58:S58"/>
    <mergeCell ref="O59:S59"/>
    <mergeCell ref="AA59:AE59"/>
    <mergeCell ref="B60:M60"/>
    <mergeCell ref="N60:Y60"/>
    <mergeCell ref="AA60:AO61"/>
    <mergeCell ref="B61:J61"/>
    <mergeCell ref="N61:Y61"/>
    <mergeCell ref="B55:E55"/>
    <mergeCell ref="F55:Q55"/>
    <mergeCell ref="S55:U55"/>
    <mergeCell ref="V55:AG55"/>
    <mergeCell ref="B57:AO57"/>
    <mergeCell ref="B58:L58"/>
    <mergeCell ref="U58:Y58"/>
    <mergeCell ref="L51:AG51"/>
    <mergeCell ref="AI51:AJ51"/>
    <mergeCell ref="AK51:AO51"/>
    <mergeCell ref="V53:AG53"/>
    <mergeCell ref="AI53:AJ53"/>
    <mergeCell ref="AK53:AO53"/>
    <mergeCell ref="C38:N38"/>
    <mergeCell ref="B40:AO40"/>
    <mergeCell ref="B41:AO41"/>
    <mergeCell ref="B42:AO42"/>
    <mergeCell ref="B43:AO43"/>
    <mergeCell ref="G44:I44"/>
    <mergeCell ref="J44:AO44"/>
    <mergeCell ref="B44:F44"/>
    <mergeCell ref="B46:K46"/>
    <mergeCell ref="B49:N49"/>
    <mergeCell ref="B51:K51"/>
    <mergeCell ref="B53:E53"/>
    <mergeCell ref="F53:Q53"/>
    <mergeCell ref="S53:U53"/>
    <mergeCell ref="B36:AO36"/>
    <mergeCell ref="C37:G37"/>
    <mergeCell ref="I37:P37"/>
    <mergeCell ref="R37:Y37"/>
    <mergeCell ref="AA37:AF37"/>
    <mergeCell ref="AH37:AO37"/>
    <mergeCell ref="X38:AF38"/>
    <mergeCell ref="M46:AO47"/>
    <mergeCell ref="P49:AO49"/>
    <mergeCell ref="B13:U13"/>
    <mergeCell ref="V13:AO13"/>
    <mergeCell ref="B14:J14"/>
    <mergeCell ref="K14:N14"/>
    <mergeCell ref="O14:Q14"/>
    <mergeCell ref="R14:U14"/>
    <mergeCell ref="V14:AO14"/>
    <mergeCell ref="B15:J15"/>
    <mergeCell ref="K15:N15"/>
    <mergeCell ref="V15:AO15"/>
    <mergeCell ref="B9:U9"/>
    <mergeCell ref="V9:AO9"/>
    <mergeCell ref="B10:M10"/>
    <mergeCell ref="N10:U10"/>
    <mergeCell ref="V10:AO10"/>
    <mergeCell ref="B11:M11"/>
    <mergeCell ref="N11:U11"/>
    <mergeCell ref="V11:AO11"/>
    <mergeCell ref="B12:U12"/>
    <mergeCell ref="V12:AO12"/>
    <mergeCell ref="B5:H5"/>
    <mergeCell ref="I5:R5"/>
    <mergeCell ref="B6:J6"/>
    <mergeCell ref="K6:R6"/>
    <mergeCell ref="S6:Z6"/>
    <mergeCell ref="AA6:AG6"/>
    <mergeCell ref="AH6:AK6"/>
    <mergeCell ref="AL6:AO6"/>
    <mergeCell ref="B7:J7"/>
    <mergeCell ref="Y7:AB7"/>
    <mergeCell ref="K7:R7"/>
    <mergeCell ref="U7:X7"/>
    <mergeCell ref="AA3:AG3"/>
    <mergeCell ref="AH3:AK3"/>
    <mergeCell ref="AA4:AG4"/>
    <mergeCell ref="AH4:AK4"/>
    <mergeCell ref="AL4:AO4"/>
    <mergeCell ref="B2:E2"/>
    <mergeCell ref="F2:R2"/>
    <mergeCell ref="S2:Z2"/>
    <mergeCell ref="AA2:AG2"/>
    <mergeCell ref="AH2:AK2"/>
    <mergeCell ref="AL2:AO2"/>
    <mergeCell ref="B3:F3"/>
    <mergeCell ref="AL3:AO3"/>
    <mergeCell ref="G3:R3"/>
    <mergeCell ref="S3:Z3"/>
    <mergeCell ref="B4:G4"/>
    <mergeCell ref="H4:R4"/>
    <mergeCell ref="S4:Z4"/>
  </mergeCells>
  <conditionalFormatting sqref="X33:AO33">
    <cfRule type="expression" dxfId="16" priority="1">
      <formula>$C$34&lt;&gt;""</formula>
    </cfRule>
    <cfRule type="expression" dxfId="15" priority="2">
      <formula>$C$31&lt;&gt;""</formula>
    </cfRule>
    <cfRule type="expression" dxfId="14" priority="3">
      <formula>$C$30&lt;&gt;""</formula>
    </cfRule>
    <cfRule type="expression" dxfId="13" priority="4">
      <formula>$C$29&lt;&gt;""</formula>
    </cfRule>
  </conditionalFormatting>
  <printOptions horizontalCentered="1"/>
  <pageMargins left="0.6" right="0.6" top="0.75" bottom="0.75" header="0" footer="0"/>
  <pageSetup scale="99" orientation="portrait" r:id="rId1"/>
  <headerFooter>
    <oddHeader>&amp;CPart Submission Warrant&amp;RQMSF-PPAPWB Rev.B</oddHeader>
    <oddFooter>&amp;L 1AF0003 &amp;A&amp;CFF0000Printed Copy Uncontrolled.  
&amp;RRev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000"/>
  <sheetViews>
    <sheetView showGridLines="0" zoomScaleNormal="100" workbookViewId="0"/>
  </sheetViews>
  <sheetFormatPr defaultColWidth="12.625" defaultRowHeight="15" customHeight="1" x14ac:dyDescent="0.2"/>
  <cols>
    <col min="1" max="42" width="1.875" customWidth="1"/>
  </cols>
  <sheetData>
    <row r="1" spans="1:42" ht="6"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2" ht="12" customHeight="1" x14ac:dyDescent="0.25">
      <c r="A2" s="3"/>
      <c r="B2" s="727" t="s">
        <v>6</v>
      </c>
      <c r="C2" s="692"/>
      <c r="D2" s="692"/>
      <c r="E2" s="692"/>
      <c r="F2" s="692"/>
      <c r="G2" s="692"/>
      <c r="H2" s="728"/>
      <c r="I2" s="729" t="str">
        <f>IF(ISBLANK(Information!D2),"",Information!D2)</f>
        <v/>
      </c>
      <c r="J2" s="664"/>
      <c r="K2" s="664"/>
      <c r="L2" s="664"/>
      <c r="M2" s="664"/>
      <c r="N2" s="664"/>
      <c r="O2" s="664"/>
      <c r="P2" s="664"/>
      <c r="Q2" s="664"/>
      <c r="R2" s="664"/>
      <c r="S2" s="664"/>
      <c r="T2" s="664"/>
      <c r="U2" s="664"/>
      <c r="V2" s="664"/>
      <c r="W2" s="667"/>
      <c r="X2" s="29"/>
      <c r="Y2" s="792" t="s">
        <v>20</v>
      </c>
      <c r="Z2" s="664"/>
      <c r="AA2" s="664"/>
      <c r="AB2" s="665"/>
      <c r="AC2" s="729" t="str">
        <f>IF(ISBLANK(Information!D18),"",Information!D18)</f>
        <v/>
      </c>
      <c r="AD2" s="664"/>
      <c r="AE2" s="664"/>
      <c r="AF2" s="664"/>
      <c r="AG2" s="664"/>
      <c r="AH2" s="664"/>
      <c r="AI2" s="664"/>
      <c r="AJ2" s="664"/>
      <c r="AK2" s="664"/>
      <c r="AL2" s="664"/>
      <c r="AM2" s="664"/>
      <c r="AN2" s="664"/>
      <c r="AO2" s="667"/>
      <c r="AP2" s="3"/>
    </row>
    <row r="3" spans="1:42" ht="12" customHeight="1" x14ac:dyDescent="0.25">
      <c r="A3" s="3"/>
      <c r="B3" s="730" t="s">
        <v>7</v>
      </c>
      <c r="C3" s="660"/>
      <c r="D3" s="660"/>
      <c r="E3" s="660"/>
      <c r="F3" s="660"/>
      <c r="G3" s="660"/>
      <c r="H3" s="661"/>
      <c r="I3" s="725" t="str">
        <f>IF(ISBLANK(Information!D3),"",Information!D3)</f>
        <v/>
      </c>
      <c r="J3" s="669"/>
      <c r="K3" s="669"/>
      <c r="L3" s="669"/>
      <c r="M3" s="669"/>
      <c r="N3" s="669"/>
      <c r="O3" s="669"/>
      <c r="P3" s="669"/>
      <c r="Q3" s="669"/>
      <c r="R3" s="669"/>
      <c r="S3" s="669"/>
      <c r="T3" s="669"/>
      <c r="U3" s="669"/>
      <c r="V3" s="669"/>
      <c r="W3" s="680"/>
      <c r="X3" s="3"/>
      <c r="Y3" s="793" t="s">
        <v>21</v>
      </c>
      <c r="Z3" s="669"/>
      <c r="AA3" s="669"/>
      <c r="AB3" s="670"/>
      <c r="AC3" s="725" t="str">
        <f>IF(ISBLANK(Information!D19),"",Information!D19)</f>
        <v/>
      </c>
      <c r="AD3" s="669"/>
      <c r="AE3" s="669"/>
      <c r="AF3" s="669"/>
      <c r="AG3" s="669"/>
      <c r="AH3" s="669"/>
      <c r="AI3" s="669"/>
      <c r="AJ3" s="669"/>
      <c r="AK3" s="669"/>
      <c r="AL3" s="669"/>
      <c r="AM3" s="669"/>
      <c r="AN3" s="669"/>
      <c r="AO3" s="680"/>
      <c r="AP3" s="3"/>
    </row>
    <row r="4" spans="1:42" ht="12" customHeight="1" x14ac:dyDescent="0.25">
      <c r="A4" s="3"/>
      <c r="B4" s="730" t="s">
        <v>162</v>
      </c>
      <c r="C4" s="660"/>
      <c r="D4" s="660"/>
      <c r="E4" s="660"/>
      <c r="F4" s="660"/>
      <c r="G4" s="660"/>
      <c r="H4" s="661"/>
      <c r="I4" s="756"/>
      <c r="J4" s="669"/>
      <c r="K4" s="669"/>
      <c r="L4" s="669"/>
      <c r="M4" s="669"/>
      <c r="N4" s="669"/>
      <c r="O4" s="669"/>
      <c r="P4" s="669"/>
      <c r="Q4" s="669"/>
      <c r="R4" s="669"/>
      <c r="S4" s="669"/>
      <c r="T4" s="669"/>
      <c r="U4" s="669"/>
      <c r="V4" s="669"/>
      <c r="W4" s="680"/>
      <c r="X4" s="3"/>
      <c r="Y4" s="795" t="s">
        <v>22</v>
      </c>
      <c r="Z4" s="669"/>
      <c r="AA4" s="669"/>
      <c r="AB4" s="670"/>
      <c r="AC4" s="757" t="str">
        <f>IF(ISBLANK(Information!D20),"",Information!D20)</f>
        <v/>
      </c>
      <c r="AD4" s="669"/>
      <c r="AE4" s="669"/>
      <c r="AF4" s="670"/>
      <c r="AG4" s="796" t="s">
        <v>91</v>
      </c>
      <c r="AH4" s="669"/>
      <c r="AI4" s="669"/>
      <c r="AJ4" s="670"/>
      <c r="AK4" s="756" t="str">
        <f>IF(ISBLANK(Information!D23),"",Information!D23)</f>
        <v/>
      </c>
      <c r="AL4" s="669"/>
      <c r="AM4" s="669"/>
      <c r="AN4" s="669"/>
      <c r="AO4" s="680"/>
      <c r="AP4" s="3"/>
    </row>
    <row r="5" spans="1:42" ht="12" customHeight="1" x14ac:dyDescent="0.25">
      <c r="A5" s="3"/>
      <c r="B5" s="730" t="s">
        <v>163</v>
      </c>
      <c r="C5" s="660"/>
      <c r="D5" s="660"/>
      <c r="E5" s="660"/>
      <c r="F5" s="660"/>
      <c r="G5" s="660"/>
      <c r="H5" s="661"/>
      <c r="I5" s="756"/>
      <c r="J5" s="669"/>
      <c r="K5" s="669"/>
      <c r="L5" s="669"/>
      <c r="M5" s="669"/>
      <c r="N5" s="669"/>
      <c r="O5" s="669"/>
      <c r="P5" s="669"/>
      <c r="Q5" s="669"/>
      <c r="R5" s="669"/>
      <c r="S5" s="669"/>
      <c r="T5" s="669"/>
      <c r="U5" s="669"/>
      <c r="V5" s="669"/>
      <c r="W5" s="680"/>
      <c r="X5" s="3"/>
      <c r="Y5" s="794" t="s">
        <v>74</v>
      </c>
      <c r="Z5" s="682"/>
      <c r="AA5" s="682"/>
      <c r="AB5" s="682"/>
      <c r="AC5" s="682"/>
      <c r="AD5" s="682"/>
      <c r="AE5" s="686"/>
      <c r="AF5" s="734" t="str">
        <f>IF(ISBLANK('0c. PSW'!C29), IF(ISBLANK('0c. PSW'!C30),IF(ISBLANK('0c. PSW'!C31),IF(ISBLANK('0c. PSW'!C32),IF(ISBLANK('0c. PSW'!C34),"","Level 5"),"Level 4"),"Level 3"),"Level 2"),"Level 1")</f>
        <v/>
      </c>
      <c r="AG5" s="682"/>
      <c r="AH5" s="682"/>
      <c r="AI5" s="682"/>
      <c r="AJ5" s="682"/>
      <c r="AK5" s="682"/>
      <c r="AL5" s="682"/>
      <c r="AM5" s="682"/>
      <c r="AN5" s="682"/>
      <c r="AO5" s="683"/>
      <c r="AP5" s="3"/>
    </row>
    <row r="6" spans="1:42" ht="12" customHeight="1" x14ac:dyDescent="0.25">
      <c r="A6" s="3"/>
      <c r="B6" s="732" t="s">
        <v>36</v>
      </c>
      <c r="C6" s="703"/>
      <c r="D6" s="703"/>
      <c r="E6" s="703"/>
      <c r="F6" s="703"/>
      <c r="G6" s="703"/>
      <c r="H6" s="733"/>
      <c r="I6" s="734" t="str">
        <f>IF(ISBLANK(Information!D36),"",Information!D36)</f>
        <v/>
      </c>
      <c r="J6" s="682"/>
      <c r="K6" s="682"/>
      <c r="L6" s="682"/>
      <c r="M6" s="682"/>
      <c r="N6" s="682"/>
      <c r="O6" s="682"/>
      <c r="P6" s="682"/>
      <c r="Q6" s="682"/>
      <c r="R6" s="682"/>
      <c r="S6" s="682"/>
      <c r="T6" s="682"/>
      <c r="U6" s="682"/>
      <c r="V6" s="682"/>
      <c r="W6" s="683"/>
      <c r="X6" s="3"/>
      <c r="Y6" s="3"/>
      <c r="Z6" s="3"/>
      <c r="AA6" s="3"/>
      <c r="AB6" s="3"/>
      <c r="AC6" s="3"/>
      <c r="AD6" s="3"/>
      <c r="AE6" s="3"/>
      <c r="AF6" s="3"/>
      <c r="AG6" s="3"/>
      <c r="AH6" s="3"/>
      <c r="AI6" s="3"/>
      <c r="AJ6" s="3"/>
      <c r="AK6" s="3"/>
      <c r="AL6" s="3"/>
      <c r="AM6" s="3"/>
      <c r="AN6" s="3"/>
      <c r="AO6" s="3"/>
      <c r="AP6" s="3"/>
    </row>
    <row r="7" spans="1:42" ht="6" customHeight="1" x14ac:dyDescent="0.2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2" x14ac:dyDescent="0.2">
      <c r="A8" s="22"/>
      <c r="B8" s="797" t="s">
        <v>166</v>
      </c>
      <c r="C8" s="672"/>
      <c r="D8" s="672"/>
      <c r="E8" s="672"/>
      <c r="F8" s="672"/>
      <c r="G8" s="672"/>
      <c r="H8" s="672"/>
      <c r="I8" s="672"/>
      <c r="J8" s="672"/>
      <c r="K8" s="672"/>
      <c r="L8" s="672"/>
      <c r="M8" s="672"/>
      <c r="N8" s="672"/>
      <c r="O8" s="672"/>
      <c r="P8" s="672"/>
      <c r="Q8" s="672"/>
      <c r="R8" s="672"/>
      <c r="S8" s="672"/>
      <c r="T8" s="672"/>
      <c r="U8" s="672"/>
      <c r="V8" s="672"/>
      <c r="W8" s="672"/>
      <c r="X8" s="672"/>
      <c r="Y8" s="672"/>
      <c r="Z8" s="672"/>
      <c r="AA8" s="672"/>
      <c r="AB8" s="672"/>
      <c r="AC8" s="672"/>
      <c r="AD8" s="672"/>
      <c r="AE8" s="672"/>
      <c r="AF8" s="672"/>
      <c r="AG8" s="672"/>
      <c r="AH8" s="672"/>
      <c r="AI8" s="672"/>
      <c r="AJ8" s="672"/>
      <c r="AK8" s="672"/>
      <c r="AL8" s="672"/>
      <c r="AM8" s="672"/>
      <c r="AN8" s="672"/>
      <c r="AO8" s="673"/>
      <c r="AP8" s="22"/>
    </row>
    <row r="9" spans="1:42" ht="12" customHeight="1" x14ac:dyDescent="0.25">
      <c r="A9" s="3"/>
      <c r="B9" s="798"/>
      <c r="C9" s="653"/>
      <c r="D9" s="653"/>
      <c r="E9" s="653"/>
      <c r="F9" s="653"/>
      <c r="G9" s="653"/>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c r="AG9" s="653"/>
      <c r="AH9" s="653"/>
      <c r="AI9" s="653"/>
      <c r="AJ9" s="653"/>
      <c r="AK9" s="653"/>
      <c r="AL9" s="653"/>
      <c r="AM9" s="653"/>
      <c r="AN9" s="653"/>
      <c r="AO9" s="696"/>
      <c r="AP9" s="3"/>
    </row>
    <row r="10" spans="1:42" ht="12" customHeight="1" x14ac:dyDescent="0.25">
      <c r="A10" s="3"/>
      <c r="B10" s="7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96"/>
      <c r="AP10" s="3"/>
    </row>
    <row r="11" spans="1:42" ht="12" customHeight="1" x14ac:dyDescent="0.25">
      <c r="A11" s="3"/>
      <c r="B11" s="7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96"/>
      <c r="AP11" s="3"/>
    </row>
    <row r="12" spans="1:42" ht="12" customHeight="1" x14ac:dyDescent="0.25">
      <c r="A12" s="3"/>
      <c r="B12" s="753"/>
      <c r="C12" s="653"/>
      <c r="D12" s="653"/>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96"/>
      <c r="AP12" s="3"/>
    </row>
    <row r="13" spans="1:42" ht="12" customHeight="1" x14ac:dyDescent="0.25">
      <c r="A13" s="3"/>
      <c r="B13" s="753"/>
      <c r="C13" s="653"/>
      <c r="D13" s="653"/>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96"/>
      <c r="AP13" s="3"/>
    </row>
    <row r="14" spans="1:42" ht="12" customHeight="1" x14ac:dyDescent="0.25">
      <c r="A14" s="3"/>
      <c r="B14" s="753"/>
      <c r="C14" s="653"/>
      <c r="D14" s="653"/>
      <c r="E14" s="653"/>
      <c r="F14" s="653"/>
      <c r="G14" s="65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3"/>
      <c r="AI14" s="653"/>
      <c r="AJ14" s="653"/>
      <c r="AK14" s="653"/>
      <c r="AL14" s="653"/>
      <c r="AM14" s="653"/>
      <c r="AN14" s="653"/>
      <c r="AO14" s="696"/>
      <c r="AP14" s="3"/>
    </row>
    <row r="15" spans="1:42" ht="12" customHeight="1" x14ac:dyDescent="0.25">
      <c r="A15" s="3"/>
      <c r="B15" s="753"/>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c r="AG15" s="653"/>
      <c r="AH15" s="653"/>
      <c r="AI15" s="653"/>
      <c r="AJ15" s="653"/>
      <c r="AK15" s="653"/>
      <c r="AL15" s="653"/>
      <c r="AM15" s="653"/>
      <c r="AN15" s="653"/>
      <c r="AO15" s="696"/>
      <c r="AP15" s="3"/>
    </row>
    <row r="16" spans="1:42" ht="12" customHeight="1" x14ac:dyDescent="0.25">
      <c r="A16" s="3"/>
      <c r="B16" s="753"/>
      <c r="C16" s="653"/>
      <c r="D16" s="653"/>
      <c r="E16" s="653"/>
      <c r="F16" s="653"/>
      <c r="G16" s="653"/>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c r="AG16" s="653"/>
      <c r="AH16" s="653"/>
      <c r="AI16" s="653"/>
      <c r="AJ16" s="653"/>
      <c r="AK16" s="653"/>
      <c r="AL16" s="653"/>
      <c r="AM16" s="653"/>
      <c r="AN16" s="653"/>
      <c r="AO16" s="696"/>
      <c r="AP16" s="3"/>
    </row>
    <row r="17" spans="1:42" ht="12" customHeight="1" x14ac:dyDescent="0.25">
      <c r="A17" s="3"/>
      <c r="B17" s="7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96"/>
      <c r="AP17" s="3"/>
    </row>
    <row r="18" spans="1:42" ht="12" customHeight="1" x14ac:dyDescent="0.25">
      <c r="A18" s="3"/>
      <c r="B18" s="753"/>
      <c r="C18" s="653"/>
      <c r="D18" s="653"/>
      <c r="E18" s="653"/>
      <c r="F18" s="653"/>
      <c r="G18" s="653"/>
      <c r="H18" s="653"/>
      <c r="I18" s="653"/>
      <c r="J18" s="653"/>
      <c r="K18" s="653"/>
      <c r="L18" s="653"/>
      <c r="M18" s="653"/>
      <c r="N18" s="653"/>
      <c r="O18" s="653"/>
      <c r="P18" s="653"/>
      <c r="Q18" s="653"/>
      <c r="R18" s="653"/>
      <c r="S18" s="653"/>
      <c r="T18" s="653"/>
      <c r="U18" s="653"/>
      <c r="V18" s="653"/>
      <c r="W18" s="653"/>
      <c r="X18" s="653"/>
      <c r="Y18" s="653"/>
      <c r="Z18" s="653"/>
      <c r="AA18" s="653"/>
      <c r="AB18" s="653"/>
      <c r="AC18" s="653"/>
      <c r="AD18" s="653"/>
      <c r="AE18" s="653"/>
      <c r="AF18" s="653"/>
      <c r="AG18" s="653"/>
      <c r="AH18" s="653"/>
      <c r="AI18" s="653"/>
      <c r="AJ18" s="653"/>
      <c r="AK18" s="653"/>
      <c r="AL18" s="653"/>
      <c r="AM18" s="653"/>
      <c r="AN18" s="653"/>
      <c r="AO18" s="696"/>
      <c r="AP18" s="3"/>
    </row>
    <row r="19" spans="1:42" ht="12" customHeight="1" x14ac:dyDescent="0.25">
      <c r="A19" s="3"/>
      <c r="B19" s="753"/>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96"/>
      <c r="AP19" s="3"/>
    </row>
    <row r="20" spans="1:42" ht="12" customHeight="1" x14ac:dyDescent="0.25">
      <c r="A20" s="3"/>
      <c r="B20" s="753"/>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96"/>
      <c r="AP20" s="3"/>
    </row>
    <row r="21" spans="1:42" ht="12" customHeight="1" x14ac:dyDescent="0.25">
      <c r="A21" s="3"/>
      <c r="B21" s="754"/>
      <c r="C21" s="697"/>
      <c r="D21" s="697"/>
      <c r="E21" s="697"/>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8"/>
      <c r="AP21" s="3"/>
    </row>
    <row r="22" spans="1:42" ht="6"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row>
    <row r="23" spans="1:42" ht="15" customHeight="1" x14ac:dyDescent="0.2">
      <c r="A23" s="22"/>
      <c r="B23" s="797" t="s">
        <v>173</v>
      </c>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672"/>
      <c r="AH23" s="672"/>
      <c r="AI23" s="672"/>
      <c r="AJ23" s="672"/>
      <c r="AK23" s="672"/>
      <c r="AL23" s="672"/>
      <c r="AM23" s="672"/>
      <c r="AN23" s="672"/>
      <c r="AO23" s="673"/>
      <c r="AP23" s="22"/>
    </row>
    <row r="24" spans="1:42" ht="12" customHeight="1" x14ac:dyDescent="0.25">
      <c r="A24" s="3"/>
      <c r="B24" s="799" t="s">
        <v>175</v>
      </c>
      <c r="C24" s="672"/>
      <c r="D24" s="672"/>
      <c r="E24" s="672"/>
      <c r="F24" s="672"/>
      <c r="G24" s="672"/>
      <c r="H24" s="672"/>
      <c r="I24" s="672"/>
      <c r="J24" s="672"/>
      <c r="K24" s="672"/>
      <c r="L24" s="672"/>
      <c r="M24" s="672"/>
      <c r="N24" s="672"/>
      <c r="O24" s="672"/>
      <c r="P24" s="672"/>
      <c r="Q24" s="672"/>
      <c r="R24" s="672"/>
      <c r="S24" s="673"/>
      <c r="T24" s="800" t="s">
        <v>177</v>
      </c>
      <c r="U24" s="672"/>
      <c r="V24" s="672"/>
      <c r="W24" s="672"/>
      <c r="X24" s="672"/>
      <c r="Y24" s="672"/>
      <c r="Z24" s="672"/>
      <c r="AA24" s="672"/>
      <c r="AB24" s="672"/>
      <c r="AC24" s="672"/>
      <c r="AD24" s="672"/>
      <c r="AE24" s="672"/>
      <c r="AF24" s="672"/>
      <c r="AG24" s="672"/>
      <c r="AH24" s="673"/>
      <c r="AI24" s="800" t="s">
        <v>178</v>
      </c>
      <c r="AJ24" s="672"/>
      <c r="AK24" s="672"/>
      <c r="AL24" s="672"/>
      <c r="AM24" s="672"/>
      <c r="AN24" s="672"/>
      <c r="AO24" s="673"/>
      <c r="AP24" s="3"/>
    </row>
    <row r="25" spans="1:42" ht="12" customHeight="1" x14ac:dyDescent="0.25">
      <c r="A25" s="3"/>
      <c r="B25" s="803"/>
      <c r="C25" s="707"/>
      <c r="D25" s="707"/>
      <c r="E25" s="707"/>
      <c r="F25" s="707"/>
      <c r="G25" s="707"/>
      <c r="H25" s="707"/>
      <c r="I25" s="707"/>
      <c r="J25" s="707"/>
      <c r="K25" s="707"/>
      <c r="L25" s="707"/>
      <c r="M25" s="707"/>
      <c r="N25" s="707"/>
      <c r="O25" s="707"/>
      <c r="P25" s="707"/>
      <c r="Q25" s="707"/>
      <c r="R25" s="707"/>
      <c r="S25" s="708"/>
      <c r="T25" s="801"/>
      <c r="U25" s="707"/>
      <c r="V25" s="707"/>
      <c r="W25" s="707"/>
      <c r="X25" s="707"/>
      <c r="Y25" s="707"/>
      <c r="Z25" s="707"/>
      <c r="AA25" s="707"/>
      <c r="AB25" s="707"/>
      <c r="AC25" s="707"/>
      <c r="AD25" s="707"/>
      <c r="AE25" s="707"/>
      <c r="AF25" s="707"/>
      <c r="AG25" s="707"/>
      <c r="AH25" s="708"/>
      <c r="AI25" s="802"/>
      <c r="AJ25" s="707"/>
      <c r="AK25" s="707"/>
      <c r="AL25" s="707"/>
      <c r="AM25" s="707"/>
      <c r="AN25" s="707"/>
      <c r="AO25" s="714"/>
      <c r="AP25" s="3"/>
    </row>
    <row r="26" spans="1:42" ht="12" customHeight="1" x14ac:dyDescent="0.25">
      <c r="A26" s="3"/>
      <c r="B26" s="804"/>
      <c r="C26" s="669"/>
      <c r="D26" s="669"/>
      <c r="E26" s="669"/>
      <c r="F26" s="669"/>
      <c r="G26" s="669"/>
      <c r="H26" s="669"/>
      <c r="I26" s="669"/>
      <c r="J26" s="669"/>
      <c r="K26" s="669"/>
      <c r="L26" s="669"/>
      <c r="M26" s="669"/>
      <c r="N26" s="669"/>
      <c r="O26" s="669"/>
      <c r="P26" s="669"/>
      <c r="Q26" s="669"/>
      <c r="R26" s="669"/>
      <c r="S26" s="670"/>
      <c r="T26" s="805"/>
      <c r="U26" s="669"/>
      <c r="V26" s="669"/>
      <c r="W26" s="669"/>
      <c r="X26" s="669"/>
      <c r="Y26" s="669"/>
      <c r="Z26" s="669"/>
      <c r="AA26" s="669"/>
      <c r="AB26" s="669"/>
      <c r="AC26" s="669"/>
      <c r="AD26" s="669"/>
      <c r="AE26" s="669"/>
      <c r="AF26" s="669"/>
      <c r="AG26" s="669"/>
      <c r="AH26" s="670"/>
      <c r="AI26" s="806"/>
      <c r="AJ26" s="669"/>
      <c r="AK26" s="669"/>
      <c r="AL26" s="669"/>
      <c r="AM26" s="669"/>
      <c r="AN26" s="669"/>
      <c r="AO26" s="680"/>
      <c r="AP26" s="3"/>
    </row>
    <row r="27" spans="1:42" ht="12" customHeight="1" x14ac:dyDescent="0.25">
      <c r="A27" s="3"/>
      <c r="B27" s="804"/>
      <c r="C27" s="669"/>
      <c r="D27" s="669"/>
      <c r="E27" s="669"/>
      <c r="F27" s="669"/>
      <c r="G27" s="669"/>
      <c r="H27" s="669"/>
      <c r="I27" s="669"/>
      <c r="J27" s="669"/>
      <c r="K27" s="669"/>
      <c r="L27" s="669"/>
      <c r="M27" s="669"/>
      <c r="N27" s="669"/>
      <c r="O27" s="669"/>
      <c r="P27" s="669"/>
      <c r="Q27" s="669"/>
      <c r="R27" s="669"/>
      <c r="S27" s="670"/>
      <c r="T27" s="805"/>
      <c r="U27" s="669"/>
      <c r="V27" s="669"/>
      <c r="W27" s="669"/>
      <c r="X27" s="669"/>
      <c r="Y27" s="669"/>
      <c r="Z27" s="669"/>
      <c r="AA27" s="669"/>
      <c r="AB27" s="669"/>
      <c r="AC27" s="669"/>
      <c r="AD27" s="669"/>
      <c r="AE27" s="669"/>
      <c r="AF27" s="669"/>
      <c r="AG27" s="669"/>
      <c r="AH27" s="670"/>
      <c r="AI27" s="806"/>
      <c r="AJ27" s="669"/>
      <c r="AK27" s="669"/>
      <c r="AL27" s="669"/>
      <c r="AM27" s="669"/>
      <c r="AN27" s="669"/>
      <c r="AO27" s="680"/>
      <c r="AP27" s="3"/>
    </row>
    <row r="28" spans="1:42" ht="12" customHeight="1" x14ac:dyDescent="0.25">
      <c r="A28" s="3"/>
      <c r="B28" s="804"/>
      <c r="C28" s="669"/>
      <c r="D28" s="669"/>
      <c r="E28" s="669"/>
      <c r="F28" s="669"/>
      <c r="G28" s="669"/>
      <c r="H28" s="669"/>
      <c r="I28" s="669"/>
      <c r="J28" s="669"/>
      <c r="K28" s="669"/>
      <c r="L28" s="669"/>
      <c r="M28" s="669"/>
      <c r="N28" s="669"/>
      <c r="O28" s="669"/>
      <c r="P28" s="669"/>
      <c r="Q28" s="669"/>
      <c r="R28" s="669"/>
      <c r="S28" s="670"/>
      <c r="T28" s="805"/>
      <c r="U28" s="669"/>
      <c r="V28" s="669"/>
      <c r="W28" s="669"/>
      <c r="X28" s="669"/>
      <c r="Y28" s="669"/>
      <c r="Z28" s="669"/>
      <c r="AA28" s="669"/>
      <c r="AB28" s="669"/>
      <c r="AC28" s="669"/>
      <c r="AD28" s="669"/>
      <c r="AE28" s="669"/>
      <c r="AF28" s="669"/>
      <c r="AG28" s="669"/>
      <c r="AH28" s="670"/>
      <c r="AI28" s="806"/>
      <c r="AJ28" s="669"/>
      <c r="AK28" s="669"/>
      <c r="AL28" s="669"/>
      <c r="AM28" s="669"/>
      <c r="AN28" s="669"/>
      <c r="AO28" s="680"/>
      <c r="AP28" s="3"/>
    </row>
    <row r="29" spans="1:42" ht="12" customHeight="1" x14ac:dyDescent="0.25">
      <c r="A29" s="3"/>
      <c r="B29" s="804"/>
      <c r="C29" s="669"/>
      <c r="D29" s="669"/>
      <c r="E29" s="669"/>
      <c r="F29" s="669"/>
      <c r="G29" s="669"/>
      <c r="H29" s="669"/>
      <c r="I29" s="669"/>
      <c r="J29" s="669"/>
      <c r="K29" s="669"/>
      <c r="L29" s="669"/>
      <c r="M29" s="669"/>
      <c r="N29" s="669"/>
      <c r="O29" s="669"/>
      <c r="P29" s="669"/>
      <c r="Q29" s="669"/>
      <c r="R29" s="669"/>
      <c r="S29" s="670"/>
      <c r="T29" s="805"/>
      <c r="U29" s="669"/>
      <c r="V29" s="669"/>
      <c r="W29" s="669"/>
      <c r="X29" s="669"/>
      <c r="Y29" s="669"/>
      <c r="Z29" s="669"/>
      <c r="AA29" s="669"/>
      <c r="AB29" s="669"/>
      <c r="AC29" s="669"/>
      <c r="AD29" s="669"/>
      <c r="AE29" s="669"/>
      <c r="AF29" s="669"/>
      <c r="AG29" s="669"/>
      <c r="AH29" s="670"/>
      <c r="AI29" s="806"/>
      <c r="AJ29" s="669"/>
      <c r="AK29" s="669"/>
      <c r="AL29" s="669"/>
      <c r="AM29" s="669"/>
      <c r="AN29" s="669"/>
      <c r="AO29" s="680"/>
      <c r="AP29" s="3"/>
    </row>
    <row r="30" spans="1:42" ht="12" customHeight="1" x14ac:dyDescent="0.25">
      <c r="A30" s="3"/>
      <c r="B30" s="804"/>
      <c r="C30" s="669"/>
      <c r="D30" s="669"/>
      <c r="E30" s="669"/>
      <c r="F30" s="669"/>
      <c r="G30" s="669"/>
      <c r="H30" s="669"/>
      <c r="I30" s="669"/>
      <c r="J30" s="669"/>
      <c r="K30" s="669"/>
      <c r="L30" s="669"/>
      <c r="M30" s="669"/>
      <c r="N30" s="669"/>
      <c r="O30" s="669"/>
      <c r="P30" s="669"/>
      <c r="Q30" s="669"/>
      <c r="R30" s="669"/>
      <c r="S30" s="670"/>
      <c r="T30" s="805"/>
      <c r="U30" s="669"/>
      <c r="V30" s="669"/>
      <c r="W30" s="669"/>
      <c r="X30" s="669"/>
      <c r="Y30" s="669"/>
      <c r="Z30" s="669"/>
      <c r="AA30" s="669"/>
      <c r="AB30" s="669"/>
      <c r="AC30" s="669"/>
      <c r="AD30" s="669"/>
      <c r="AE30" s="669"/>
      <c r="AF30" s="669"/>
      <c r="AG30" s="669"/>
      <c r="AH30" s="670"/>
      <c r="AI30" s="806"/>
      <c r="AJ30" s="669"/>
      <c r="AK30" s="669"/>
      <c r="AL30" s="669"/>
      <c r="AM30" s="669"/>
      <c r="AN30" s="669"/>
      <c r="AO30" s="680"/>
      <c r="AP30" s="3"/>
    </row>
    <row r="31" spans="1:42" ht="12" customHeight="1" x14ac:dyDescent="0.25">
      <c r="A31" s="3"/>
      <c r="B31" s="804"/>
      <c r="C31" s="669"/>
      <c r="D31" s="669"/>
      <c r="E31" s="669"/>
      <c r="F31" s="669"/>
      <c r="G31" s="669"/>
      <c r="H31" s="669"/>
      <c r="I31" s="669"/>
      <c r="J31" s="669"/>
      <c r="K31" s="669"/>
      <c r="L31" s="669"/>
      <c r="M31" s="669"/>
      <c r="N31" s="669"/>
      <c r="O31" s="669"/>
      <c r="P31" s="669"/>
      <c r="Q31" s="669"/>
      <c r="R31" s="669"/>
      <c r="S31" s="670"/>
      <c r="T31" s="805"/>
      <c r="U31" s="669"/>
      <c r="V31" s="669"/>
      <c r="W31" s="669"/>
      <c r="X31" s="669"/>
      <c r="Y31" s="669"/>
      <c r="Z31" s="669"/>
      <c r="AA31" s="669"/>
      <c r="AB31" s="669"/>
      <c r="AC31" s="669"/>
      <c r="AD31" s="669"/>
      <c r="AE31" s="669"/>
      <c r="AF31" s="669"/>
      <c r="AG31" s="669"/>
      <c r="AH31" s="670"/>
      <c r="AI31" s="806"/>
      <c r="AJ31" s="669"/>
      <c r="AK31" s="669"/>
      <c r="AL31" s="669"/>
      <c r="AM31" s="669"/>
      <c r="AN31" s="669"/>
      <c r="AO31" s="680"/>
      <c r="AP31" s="3"/>
    </row>
    <row r="32" spans="1:42" ht="12" customHeight="1" x14ac:dyDescent="0.25">
      <c r="A32" s="3"/>
      <c r="B32" s="804"/>
      <c r="C32" s="669"/>
      <c r="D32" s="669"/>
      <c r="E32" s="669"/>
      <c r="F32" s="669"/>
      <c r="G32" s="669"/>
      <c r="H32" s="669"/>
      <c r="I32" s="669"/>
      <c r="J32" s="669"/>
      <c r="K32" s="669"/>
      <c r="L32" s="669"/>
      <c r="M32" s="669"/>
      <c r="N32" s="669"/>
      <c r="O32" s="669"/>
      <c r="P32" s="669"/>
      <c r="Q32" s="669"/>
      <c r="R32" s="669"/>
      <c r="S32" s="670"/>
      <c r="T32" s="805"/>
      <c r="U32" s="669"/>
      <c r="V32" s="669"/>
      <c r="W32" s="669"/>
      <c r="X32" s="669"/>
      <c r="Y32" s="669"/>
      <c r="Z32" s="669"/>
      <c r="AA32" s="669"/>
      <c r="AB32" s="669"/>
      <c r="AC32" s="669"/>
      <c r="AD32" s="669"/>
      <c r="AE32" s="669"/>
      <c r="AF32" s="669"/>
      <c r="AG32" s="669"/>
      <c r="AH32" s="670"/>
      <c r="AI32" s="806"/>
      <c r="AJ32" s="669"/>
      <c r="AK32" s="669"/>
      <c r="AL32" s="669"/>
      <c r="AM32" s="669"/>
      <c r="AN32" s="669"/>
      <c r="AO32" s="680"/>
      <c r="AP32" s="3"/>
    </row>
    <row r="33" spans="1:42" ht="12" customHeight="1" x14ac:dyDescent="0.25">
      <c r="A33" s="3"/>
      <c r="B33" s="804"/>
      <c r="C33" s="669"/>
      <c r="D33" s="669"/>
      <c r="E33" s="669"/>
      <c r="F33" s="669"/>
      <c r="G33" s="669"/>
      <c r="H33" s="669"/>
      <c r="I33" s="669"/>
      <c r="J33" s="669"/>
      <c r="K33" s="669"/>
      <c r="L33" s="669"/>
      <c r="M33" s="669"/>
      <c r="N33" s="669"/>
      <c r="O33" s="669"/>
      <c r="P33" s="669"/>
      <c r="Q33" s="669"/>
      <c r="R33" s="669"/>
      <c r="S33" s="670"/>
      <c r="T33" s="805"/>
      <c r="U33" s="669"/>
      <c r="V33" s="669"/>
      <c r="W33" s="669"/>
      <c r="X33" s="669"/>
      <c r="Y33" s="669"/>
      <c r="Z33" s="669"/>
      <c r="AA33" s="669"/>
      <c r="AB33" s="669"/>
      <c r="AC33" s="669"/>
      <c r="AD33" s="669"/>
      <c r="AE33" s="669"/>
      <c r="AF33" s="669"/>
      <c r="AG33" s="669"/>
      <c r="AH33" s="670"/>
      <c r="AI33" s="806"/>
      <c r="AJ33" s="669"/>
      <c r="AK33" s="669"/>
      <c r="AL33" s="669"/>
      <c r="AM33" s="669"/>
      <c r="AN33" s="669"/>
      <c r="AO33" s="680"/>
      <c r="AP33" s="3"/>
    </row>
    <row r="34" spans="1:42" ht="12" customHeight="1" x14ac:dyDescent="0.25">
      <c r="A34" s="3"/>
      <c r="B34" s="804"/>
      <c r="C34" s="669"/>
      <c r="D34" s="669"/>
      <c r="E34" s="669"/>
      <c r="F34" s="669"/>
      <c r="G34" s="669"/>
      <c r="H34" s="669"/>
      <c r="I34" s="669"/>
      <c r="J34" s="669"/>
      <c r="K34" s="669"/>
      <c r="L34" s="669"/>
      <c r="M34" s="669"/>
      <c r="N34" s="669"/>
      <c r="O34" s="669"/>
      <c r="P34" s="669"/>
      <c r="Q34" s="669"/>
      <c r="R34" s="669"/>
      <c r="S34" s="670"/>
      <c r="T34" s="805"/>
      <c r="U34" s="669"/>
      <c r="V34" s="669"/>
      <c r="W34" s="669"/>
      <c r="X34" s="669"/>
      <c r="Y34" s="669"/>
      <c r="Z34" s="669"/>
      <c r="AA34" s="669"/>
      <c r="AB34" s="669"/>
      <c r="AC34" s="669"/>
      <c r="AD34" s="669"/>
      <c r="AE34" s="669"/>
      <c r="AF34" s="669"/>
      <c r="AG34" s="669"/>
      <c r="AH34" s="670"/>
      <c r="AI34" s="806"/>
      <c r="AJ34" s="669"/>
      <c r="AK34" s="669"/>
      <c r="AL34" s="669"/>
      <c r="AM34" s="669"/>
      <c r="AN34" s="669"/>
      <c r="AO34" s="680"/>
      <c r="AP34" s="3"/>
    </row>
    <row r="35" spans="1:42" ht="12" customHeight="1" x14ac:dyDescent="0.25">
      <c r="A35" s="3"/>
      <c r="B35" s="804"/>
      <c r="C35" s="669"/>
      <c r="D35" s="669"/>
      <c r="E35" s="669"/>
      <c r="F35" s="669"/>
      <c r="G35" s="669"/>
      <c r="H35" s="669"/>
      <c r="I35" s="669"/>
      <c r="J35" s="669"/>
      <c r="K35" s="669"/>
      <c r="L35" s="669"/>
      <c r="M35" s="669"/>
      <c r="N35" s="669"/>
      <c r="O35" s="669"/>
      <c r="P35" s="669"/>
      <c r="Q35" s="669"/>
      <c r="R35" s="669"/>
      <c r="S35" s="670"/>
      <c r="T35" s="805"/>
      <c r="U35" s="669"/>
      <c r="V35" s="669"/>
      <c r="W35" s="669"/>
      <c r="X35" s="669"/>
      <c r="Y35" s="669"/>
      <c r="Z35" s="669"/>
      <c r="AA35" s="669"/>
      <c r="AB35" s="669"/>
      <c r="AC35" s="669"/>
      <c r="AD35" s="669"/>
      <c r="AE35" s="669"/>
      <c r="AF35" s="669"/>
      <c r="AG35" s="669"/>
      <c r="AH35" s="670"/>
      <c r="AI35" s="806"/>
      <c r="AJ35" s="669"/>
      <c r="AK35" s="669"/>
      <c r="AL35" s="669"/>
      <c r="AM35" s="669"/>
      <c r="AN35" s="669"/>
      <c r="AO35" s="680"/>
      <c r="AP35" s="3"/>
    </row>
    <row r="36" spans="1:42" ht="12" customHeight="1" x14ac:dyDescent="0.25">
      <c r="A36" s="3"/>
      <c r="B36" s="804"/>
      <c r="C36" s="669"/>
      <c r="D36" s="669"/>
      <c r="E36" s="669"/>
      <c r="F36" s="669"/>
      <c r="G36" s="669"/>
      <c r="H36" s="669"/>
      <c r="I36" s="669"/>
      <c r="J36" s="669"/>
      <c r="K36" s="669"/>
      <c r="L36" s="669"/>
      <c r="M36" s="669"/>
      <c r="N36" s="669"/>
      <c r="O36" s="669"/>
      <c r="P36" s="669"/>
      <c r="Q36" s="669"/>
      <c r="R36" s="669"/>
      <c r="S36" s="670"/>
      <c r="T36" s="805"/>
      <c r="U36" s="669"/>
      <c r="V36" s="669"/>
      <c r="W36" s="669"/>
      <c r="X36" s="669"/>
      <c r="Y36" s="669"/>
      <c r="Z36" s="669"/>
      <c r="AA36" s="669"/>
      <c r="AB36" s="669"/>
      <c r="AC36" s="669"/>
      <c r="AD36" s="669"/>
      <c r="AE36" s="669"/>
      <c r="AF36" s="669"/>
      <c r="AG36" s="669"/>
      <c r="AH36" s="670"/>
      <c r="AI36" s="806"/>
      <c r="AJ36" s="669"/>
      <c r="AK36" s="669"/>
      <c r="AL36" s="669"/>
      <c r="AM36" s="669"/>
      <c r="AN36" s="669"/>
      <c r="AO36" s="680"/>
      <c r="AP36" s="3"/>
    </row>
    <row r="37" spans="1:42" ht="12" customHeight="1" x14ac:dyDescent="0.25">
      <c r="A37" s="3"/>
      <c r="B37" s="808"/>
      <c r="C37" s="682"/>
      <c r="D37" s="682"/>
      <c r="E37" s="682"/>
      <c r="F37" s="682"/>
      <c r="G37" s="682"/>
      <c r="H37" s="682"/>
      <c r="I37" s="682"/>
      <c r="J37" s="682"/>
      <c r="K37" s="682"/>
      <c r="L37" s="682"/>
      <c r="M37" s="682"/>
      <c r="N37" s="682"/>
      <c r="O37" s="682"/>
      <c r="P37" s="682"/>
      <c r="Q37" s="682"/>
      <c r="R37" s="682"/>
      <c r="S37" s="686"/>
      <c r="T37" s="809"/>
      <c r="U37" s="682"/>
      <c r="V37" s="682"/>
      <c r="W37" s="682"/>
      <c r="X37" s="682"/>
      <c r="Y37" s="682"/>
      <c r="Z37" s="682"/>
      <c r="AA37" s="682"/>
      <c r="AB37" s="682"/>
      <c r="AC37" s="682"/>
      <c r="AD37" s="682"/>
      <c r="AE37" s="682"/>
      <c r="AF37" s="682"/>
      <c r="AG37" s="682"/>
      <c r="AH37" s="686"/>
      <c r="AI37" s="810"/>
      <c r="AJ37" s="682"/>
      <c r="AK37" s="682"/>
      <c r="AL37" s="682"/>
      <c r="AM37" s="682"/>
      <c r="AN37" s="682"/>
      <c r="AO37" s="683"/>
      <c r="AP37" s="3"/>
    </row>
    <row r="38" spans="1:42" ht="6"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row>
    <row r="39" spans="1:42" ht="30" customHeight="1" x14ac:dyDescent="0.2">
      <c r="A39" s="22"/>
      <c r="B39" s="811" t="s">
        <v>194</v>
      </c>
      <c r="C39" s="672"/>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672"/>
      <c r="AM39" s="672"/>
      <c r="AN39" s="672"/>
      <c r="AO39" s="673"/>
      <c r="AP39" s="22"/>
    </row>
    <row r="40" spans="1:42" ht="30" customHeight="1" x14ac:dyDescent="0.2">
      <c r="A40" s="22"/>
      <c r="B40" s="812"/>
      <c r="C40" s="675"/>
      <c r="D40" s="675"/>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8"/>
      <c r="AP40" s="22"/>
    </row>
    <row r="41" spans="1:42" ht="15" customHeight="1" x14ac:dyDescent="0.25">
      <c r="A41" s="3"/>
      <c r="B41" s="753"/>
      <c r="C41" s="653"/>
      <c r="D41" s="653"/>
      <c r="E41" s="653"/>
      <c r="F41" s="653"/>
      <c r="G41" s="653"/>
      <c r="H41" s="653"/>
      <c r="I41" s="653"/>
      <c r="J41" s="653"/>
      <c r="K41" s="653"/>
      <c r="L41" s="653"/>
      <c r="M41" s="653"/>
      <c r="N41" s="653"/>
      <c r="O41" s="653"/>
      <c r="P41" s="653"/>
      <c r="Q41" s="653"/>
      <c r="R41" s="653"/>
      <c r="S41" s="653"/>
      <c r="T41" s="653"/>
      <c r="U41" s="653"/>
      <c r="V41" s="653"/>
      <c r="W41" s="653"/>
      <c r="X41" s="653"/>
      <c r="Y41" s="653"/>
      <c r="Z41" s="653"/>
      <c r="AA41" s="653"/>
      <c r="AB41" s="653"/>
      <c r="AC41" s="653"/>
      <c r="AD41" s="653"/>
      <c r="AE41" s="653"/>
      <c r="AF41" s="653"/>
      <c r="AG41" s="653"/>
      <c r="AH41" s="653"/>
      <c r="AI41" s="653"/>
      <c r="AJ41" s="653"/>
      <c r="AK41" s="653"/>
      <c r="AL41" s="653"/>
      <c r="AM41" s="653"/>
      <c r="AN41" s="653"/>
      <c r="AO41" s="696"/>
      <c r="AP41" s="22"/>
    </row>
    <row r="42" spans="1:42" ht="15" customHeight="1" x14ac:dyDescent="0.25">
      <c r="A42" s="3"/>
      <c r="B42" s="753"/>
      <c r="C42" s="653"/>
      <c r="D42" s="653"/>
      <c r="E42" s="653"/>
      <c r="F42" s="653"/>
      <c r="G42" s="653"/>
      <c r="H42" s="653"/>
      <c r="I42" s="653"/>
      <c r="J42" s="653"/>
      <c r="K42" s="653"/>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c r="AI42" s="653"/>
      <c r="AJ42" s="653"/>
      <c r="AK42" s="653"/>
      <c r="AL42" s="653"/>
      <c r="AM42" s="653"/>
      <c r="AN42" s="653"/>
      <c r="AO42" s="696"/>
      <c r="AP42" s="22"/>
    </row>
    <row r="43" spans="1:42" ht="15" customHeight="1" x14ac:dyDescent="0.25">
      <c r="A43" s="3"/>
      <c r="B43" s="754"/>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8"/>
      <c r="AP43" s="22"/>
    </row>
    <row r="44" spans="1:42" ht="6"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row>
    <row r="45" spans="1:42" ht="12" customHeight="1" x14ac:dyDescent="0.25">
      <c r="A45" s="3"/>
      <c r="B45" s="755" t="s">
        <v>151</v>
      </c>
      <c r="C45" s="660"/>
      <c r="D45" s="660"/>
      <c r="E45" s="660"/>
      <c r="F45" s="660"/>
      <c r="G45" s="660"/>
      <c r="H45" s="660"/>
      <c r="I45" s="660"/>
      <c r="J45" s="660"/>
      <c r="K45" s="661"/>
      <c r="L45" s="725"/>
      <c r="M45" s="669"/>
      <c r="N45" s="669"/>
      <c r="O45" s="669"/>
      <c r="P45" s="669"/>
      <c r="Q45" s="669"/>
      <c r="R45" s="669"/>
      <c r="S45" s="669"/>
      <c r="T45" s="669"/>
      <c r="U45" s="669"/>
      <c r="V45" s="669"/>
      <c r="W45" s="669"/>
      <c r="X45" s="669"/>
      <c r="Y45" s="669"/>
      <c r="Z45" s="669"/>
      <c r="AA45" s="669"/>
      <c r="AB45" s="669"/>
      <c r="AC45" s="669"/>
      <c r="AD45" s="669"/>
      <c r="AE45" s="669"/>
      <c r="AF45" s="669"/>
      <c r="AG45" s="670"/>
      <c r="AH45" s="27"/>
      <c r="AI45" s="807" t="s">
        <v>2</v>
      </c>
      <c r="AJ45" s="661"/>
      <c r="AK45" s="757"/>
      <c r="AL45" s="669"/>
      <c r="AM45" s="669"/>
      <c r="AN45" s="669"/>
      <c r="AO45" s="670"/>
      <c r="AP45" s="3"/>
    </row>
    <row r="46" spans="1:42" ht="6" customHeight="1" x14ac:dyDescent="0.25">
      <c r="A46" s="3"/>
      <c r="B46" s="40"/>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3"/>
    </row>
    <row r="47" spans="1:42" ht="12" customHeight="1" x14ac:dyDescent="0.25">
      <c r="A47" s="3"/>
      <c r="B47" s="755" t="s">
        <v>152</v>
      </c>
      <c r="C47" s="660"/>
      <c r="D47" s="660"/>
      <c r="E47" s="661"/>
      <c r="F47" s="725" t="str">
        <f>IF(ISBLANK(Information!D11),"",Information!D11)</f>
        <v/>
      </c>
      <c r="G47" s="669"/>
      <c r="H47" s="669"/>
      <c r="I47" s="669"/>
      <c r="J47" s="669"/>
      <c r="K47" s="669"/>
      <c r="L47" s="669"/>
      <c r="M47" s="669"/>
      <c r="N47" s="669"/>
      <c r="O47" s="669"/>
      <c r="P47" s="669"/>
      <c r="Q47" s="670"/>
      <c r="R47" s="27"/>
      <c r="S47" s="807" t="s">
        <v>153</v>
      </c>
      <c r="T47" s="660"/>
      <c r="U47" s="661"/>
      <c r="V47" s="725" t="str">
        <f>IF(ISBLANK(Information!D13),"",Information!D13)</f>
        <v/>
      </c>
      <c r="W47" s="669"/>
      <c r="X47" s="669"/>
      <c r="Y47" s="669"/>
      <c r="Z47" s="669"/>
      <c r="AA47" s="669"/>
      <c r="AB47" s="669"/>
      <c r="AC47" s="669"/>
      <c r="AD47" s="669"/>
      <c r="AE47" s="669"/>
      <c r="AF47" s="669"/>
      <c r="AG47" s="670"/>
      <c r="AH47" s="27"/>
      <c r="AI47" s="807" t="s">
        <v>154</v>
      </c>
      <c r="AJ47" s="661"/>
      <c r="AK47" s="725" t="str">
        <f>IF(ISBLANK(Information!D14),"",Information!D14)</f>
        <v/>
      </c>
      <c r="AL47" s="669"/>
      <c r="AM47" s="669"/>
      <c r="AN47" s="669"/>
      <c r="AO47" s="670"/>
      <c r="AP47" s="3"/>
    </row>
    <row r="48" spans="1:42" ht="6" customHeight="1" x14ac:dyDescent="0.25">
      <c r="A48" s="3"/>
      <c r="B48" s="40"/>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3"/>
    </row>
    <row r="49" spans="1:42" ht="12" customHeight="1" x14ac:dyDescent="0.25">
      <c r="A49" s="3"/>
      <c r="B49" s="755" t="s">
        <v>15</v>
      </c>
      <c r="C49" s="660"/>
      <c r="D49" s="660"/>
      <c r="E49" s="661"/>
      <c r="F49" s="725" t="str">
        <f>IF(ISBLANK(Information!D12),"",Information!D12)</f>
        <v/>
      </c>
      <c r="G49" s="669"/>
      <c r="H49" s="669"/>
      <c r="I49" s="669"/>
      <c r="J49" s="669"/>
      <c r="K49" s="669"/>
      <c r="L49" s="669"/>
      <c r="M49" s="669"/>
      <c r="N49" s="669"/>
      <c r="O49" s="669"/>
      <c r="P49" s="669"/>
      <c r="Q49" s="669"/>
      <c r="R49" s="39"/>
      <c r="S49" s="807" t="s">
        <v>18</v>
      </c>
      <c r="T49" s="660"/>
      <c r="U49" s="661"/>
      <c r="V49" s="725" t="str">
        <f>IF(ISBLANK(Information!D15),"",Information!D15)</f>
        <v/>
      </c>
      <c r="W49" s="669"/>
      <c r="X49" s="669"/>
      <c r="Y49" s="669"/>
      <c r="Z49" s="669"/>
      <c r="AA49" s="669"/>
      <c r="AB49" s="669"/>
      <c r="AC49" s="669"/>
      <c r="AD49" s="669"/>
      <c r="AE49" s="669"/>
      <c r="AF49" s="669"/>
      <c r="AG49" s="670"/>
      <c r="AH49" s="27"/>
      <c r="AI49" s="27"/>
      <c r="AJ49" s="27"/>
      <c r="AK49" s="27"/>
      <c r="AL49" s="27"/>
      <c r="AM49" s="27"/>
      <c r="AN49" s="27"/>
      <c r="AO49" s="27"/>
      <c r="AP49" s="3"/>
    </row>
    <row r="50" spans="1:42" ht="6"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2" ht="12" customHeight="1" x14ac:dyDescent="0.25">
      <c r="A51" s="3"/>
      <c r="B51" s="785" t="s">
        <v>155</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786"/>
      <c r="AE51" s="786"/>
      <c r="AF51" s="786"/>
      <c r="AG51" s="786"/>
      <c r="AH51" s="786"/>
      <c r="AI51" s="786"/>
      <c r="AJ51" s="786"/>
      <c r="AK51" s="786"/>
      <c r="AL51" s="786"/>
      <c r="AM51" s="786"/>
      <c r="AN51" s="786"/>
      <c r="AO51" s="787"/>
      <c r="AP51" s="3"/>
    </row>
    <row r="52" spans="1:42" ht="12" customHeight="1" x14ac:dyDescent="0.25">
      <c r="A52" s="3"/>
      <c r="B52" s="783" t="s">
        <v>195</v>
      </c>
      <c r="C52" s="653"/>
      <c r="D52" s="653"/>
      <c r="E52" s="653"/>
      <c r="F52" s="653"/>
      <c r="G52" s="653"/>
      <c r="H52" s="653"/>
      <c r="I52" s="653"/>
      <c r="J52" s="653"/>
      <c r="K52" s="653"/>
      <c r="L52" s="653"/>
      <c r="M52" s="3"/>
      <c r="N52" s="41"/>
      <c r="O52" s="782" t="s">
        <v>157</v>
      </c>
      <c r="P52" s="653"/>
      <c r="Q52" s="653"/>
      <c r="R52" s="653"/>
      <c r="S52" s="653"/>
      <c r="T52" s="41"/>
      <c r="U52" s="782" t="s">
        <v>158</v>
      </c>
      <c r="V52" s="653"/>
      <c r="W52" s="653"/>
      <c r="X52" s="653"/>
      <c r="Y52" s="653"/>
      <c r="Z52" s="3"/>
      <c r="AA52" s="3"/>
      <c r="AB52" s="3"/>
      <c r="AC52" s="3"/>
      <c r="AD52" s="3"/>
      <c r="AE52" s="3"/>
      <c r="AF52" s="3"/>
      <c r="AG52" s="3"/>
      <c r="AH52" s="3"/>
      <c r="AI52" s="3"/>
      <c r="AJ52" s="3"/>
      <c r="AK52" s="3"/>
      <c r="AL52" s="3"/>
      <c r="AM52" s="3"/>
      <c r="AN52" s="3"/>
      <c r="AO52" s="3"/>
      <c r="AP52" s="3"/>
    </row>
    <row r="53" spans="1:42" ht="12" customHeight="1" x14ac:dyDescent="0.25">
      <c r="A53" s="3"/>
      <c r="B53" s="3"/>
      <c r="C53" s="3"/>
      <c r="D53" s="3"/>
      <c r="E53" s="3"/>
      <c r="F53" s="3"/>
      <c r="G53" s="3"/>
      <c r="H53" s="3"/>
      <c r="I53" s="3"/>
      <c r="J53" s="3"/>
      <c r="K53" s="3"/>
      <c r="L53" s="3"/>
      <c r="M53" s="3"/>
      <c r="N53" s="87"/>
      <c r="O53" s="27"/>
      <c r="P53" s="27"/>
      <c r="Q53" s="27"/>
      <c r="R53" s="27"/>
      <c r="S53" s="27"/>
      <c r="T53" s="3"/>
      <c r="U53" s="3"/>
      <c r="V53" s="3"/>
      <c r="W53" s="3"/>
      <c r="X53" s="3"/>
      <c r="Y53" s="3"/>
      <c r="Z53" s="3"/>
      <c r="AA53" s="783" t="s">
        <v>160</v>
      </c>
      <c r="AB53" s="653"/>
      <c r="AC53" s="653"/>
      <c r="AD53" s="653"/>
      <c r="AE53" s="653"/>
      <c r="AF53" s="3"/>
      <c r="AG53" s="3"/>
      <c r="AH53" s="3"/>
      <c r="AI53" s="3"/>
      <c r="AJ53" s="3"/>
      <c r="AK53" s="3"/>
      <c r="AL53" s="3"/>
      <c r="AM53" s="3"/>
      <c r="AN53" s="3"/>
      <c r="AO53" s="3"/>
      <c r="AP53" s="3"/>
    </row>
    <row r="54" spans="1:42" ht="12" customHeight="1" x14ac:dyDescent="0.25">
      <c r="A54" s="3"/>
      <c r="B54" s="784" t="s">
        <v>161</v>
      </c>
      <c r="C54" s="653"/>
      <c r="D54" s="653"/>
      <c r="E54" s="653"/>
      <c r="F54" s="653"/>
      <c r="G54" s="653"/>
      <c r="H54" s="653"/>
      <c r="I54" s="653"/>
      <c r="J54" s="653"/>
      <c r="K54" s="653"/>
      <c r="L54" s="653"/>
      <c r="M54" s="653"/>
      <c r="N54" s="725"/>
      <c r="O54" s="669"/>
      <c r="P54" s="669"/>
      <c r="Q54" s="669"/>
      <c r="R54" s="669"/>
      <c r="S54" s="669"/>
      <c r="T54" s="669"/>
      <c r="U54" s="669"/>
      <c r="V54" s="669"/>
      <c r="W54" s="669"/>
      <c r="X54" s="669"/>
      <c r="Y54" s="670"/>
      <c r="Z54" s="3"/>
      <c r="AA54" s="773"/>
      <c r="AB54" s="774"/>
      <c r="AC54" s="774"/>
      <c r="AD54" s="774"/>
      <c r="AE54" s="774"/>
      <c r="AF54" s="774"/>
      <c r="AG54" s="774"/>
      <c r="AH54" s="774"/>
      <c r="AI54" s="774"/>
      <c r="AJ54" s="774"/>
      <c r="AK54" s="774"/>
      <c r="AL54" s="774"/>
      <c r="AM54" s="774"/>
      <c r="AN54" s="774"/>
      <c r="AO54" s="775"/>
      <c r="AP54" s="3"/>
    </row>
    <row r="55" spans="1:42" ht="12" customHeight="1" x14ac:dyDescent="0.25">
      <c r="A55" s="3"/>
      <c r="B55" s="783" t="s">
        <v>152</v>
      </c>
      <c r="C55" s="653"/>
      <c r="D55" s="653"/>
      <c r="E55" s="653"/>
      <c r="F55" s="653"/>
      <c r="G55" s="653"/>
      <c r="H55" s="653"/>
      <c r="I55" s="653"/>
      <c r="J55" s="653"/>
      <c r="K55" s="50"/>
      <c r="L55" s="50"/>
      <c r="M55" s="50"/>
      <c r="N55" s="725" t="str">
        <f>IF(ISBLANK(Information!D37),"",Information!D37)</f>
        <v/>
      </c>
      <c r="O55" s="669"/>
      <c r="P55" s="669"/>
      <c r="Q55" s="669"/>
      <c r="R55" s="669"/>
      <c r="S55" s="669"/>
      <c r="T55" s="669"/>
      <c r="U55" s="669"/>
      <c r="V55" s="669"/>
      <c r="W55" s="669"/>
      <c r="X55" s="669"/>
      <c r="Y55" s="670"/>
      <c r="Z55" s="3"/>
      <c r="AA55" s="776"/>
      <c r="AB55" s="707"/>
      <c r="AC55" s="707"/>
      <c r="AD55" s="707"/>
      <c r="AE55" s="707"/>
      <c r="AF55" s="707"/>
      <c r="AG55" s="707"/>
      <c r="AH55" s="707"/>
      <c r="AI55" s="707"/>
      <c r="AJ55" s="707"/>
      <c r="AK55" s="707"/>
      <c r="AL55" s="707"/>
      <c r="AM55" s="707"/>
      <c r="AN55" s="707"/>
      <c r="AO55" s="708"/>
      <c r="AP55" s="3"/>
    </row>
    <row r="56" spans="1:42" ht="6"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row>
    <row r="57" spans="1:42" ht="12" customHeight="1" x14ac:dyDescent="0.2"/>
    <row r="58" spans="1:42" ht="6" customHeight="1" x14ac:dyDescent="0.2"/>
    <row r="59" spans="1:42" ht="15.75" customHeight="1" x14ac:dyDescent="0.2"/>
    <row r="60" spans="1:42" ht="15.75" customHeight="1" x14ac:dyDescent="0.2"/>
    <row r="61" spans="1:42" ht="15.75" customHeight="1" x14ac:dyDescent="0.2"/>
    <row r="62" spans="1:42" ht="15.75" customHeight="1" x14ac:dyDescent="0.2"/>
    <row r="63" spans="1:42" ht="15.75" customHeight="1" x14ac:dyDescent="0.2"/>
    <row r="64" spans="1:42"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1">
    <mergeCell ref="AI45:AJ45"/>
    <mergeCell ref="AK45:AO45"/>
    <mergeCell ref="B37:S37"/>
    <mergeCell ref="T37:AH37"/>
    <mergeCell ref="AI37:AO37"/>
    <mergeCell ref="B39:AO39"/>
    <mergeCell ref="B40:AO43"/>
    <mergeCell ref="B45:K45"/>
    <mergeCell ref="L45:AG45"/>
    <mergeCell ref="AI32:AO32"/>
    <mergeCell ref="B33:S33"/>
    <mergeCell ref="T36:AH36"/>
    <mergeCell ref="AI36:AO36"/>
    <mergeCell ref="B34:S34"/>
    <mergeCell ref="T34:AH34"/>
    <mergeCell ref="AI34:AO34"/>
    <mergeCell ref="B35:S35"/>
    <mergeCell ref="T35:AH35"/>
    <mergeCell ref="AI35:AO35"/>
    <mergeCell ref="B36:S36"/>
    <mergeCell ref="B49:E49"/>
    <mergeCell ref="AA53:AE53"/>
    <mergeCell ref="AA54:AO55"/>
    <mergeCell ref="N54:Y54"/>
    <mergeCell ref="N55:Y55"/>
    <mergeCell ref="V49:AG49"/>
    <mergeCell ref="B51:AO51"/>
    <mergeCell ref="B52:L52"/>
    <mergeCell ref="O52:S52"/>
    <mergeCell ref="U52:Y52"/>
    <mergeCell ref="B54:M54"/>
    <mergeCell ref="B55:J55"/>
    <mergeCell ref="F49:Q49"/>
    <mergeCell ref="S49:U49"/>
    <mergeCell ref="F47:Q47"/>
    <mergeCell ref="S47:U47"/>
    <mergeCell ref="V47:AG47"/>
    <mergeCell ref="AI47:AJ47"/>
    <mergeCell ref="T30:AH30"/>
    <mergeCell ref="AI30:AO30"/>
    <mergeCell ref="B30:S30"/>
    <mergeCell ref="AK47:AO47"/>
    <mergeCell ref="B47:E47"/>
    <mergeCell ref="T33:AH33"/>
    <mergeCell ref="AI33:AO33"/>
    <mergeCell ref="B31:S31"/>
    <mergeCell ref="T31:AH31"/>
    <mergeCell ref="AI31:AO31"/>
    <mergeCell ref="B32:S32"/>
    <mergeCell ref="T32:AH32"/>
    <mergeCell ref="B28:S28"/>
    <mergeCell ref="T28:AH28"/>
    <mergeCell ref="AI28:AO28"/>
    <mergeCell ref="B29:S29"/>
    <mergeCell ref="T29:AH29"/>
    <mergeCell ref="AI29:AO29"/>
    <mergeCell ref="B26:S26"/>
    <mergeCell ref="T26:AH26"/>
    <mergeCell ref="AI26:AO26"/>
    <mergeCell ref="B27:S27"/>
    <mergeCell ref="T27:AH27"/>
    <mergeCell ref="AI27:AO27"/>
    <mergeCell ref="B24:S24"/>
    <mergeCell ref="T24:AH24"/>
    <mergeCell ref="AI24:AO24"/>
    <mergeCell ref="T25:AH25"/>
    <mergeCell ref="AI25:AO25"/>
    <mergeCell ref="B25:S25"/>
    <mergeCell ref="B6:H6"/>
    <mergeCell ref="I6:W6"/>
    <mergeCell ref="B8:AO8"/>
    <mergeCell ref="B9:AO21"/>
    <mergeCell ref="B23:AO23"/>
    <mergeCell ref="AK4:AO4"/>
    <mergeCell ref="B5:H5"/>
    <mergeCell ref="I5:W5"/>
    <mergeCell ref="Y5:AE5"/>
    <mergeCell ref="AF5:AO5"/>
    <mergeCell ref="B4:H4"/>
    <mergeCell ref="I4:W4"/>
    <mergeCell ref="Y4:AB4"/>
    <mergeCell ref="AC4:AF4"/>
    <mergeCell ref="AG4:AJ4"/>
    <mergeCell ref="B2:H2"/>
    <mergeCell ref="I2:W2"/>
    <mergeCell ref="Y2:AB2"/>
    <mergeCell ref="AC2:AO2"/>
    <mergeCell ref="I3:W3"/>
    <mergeCell ref="Y3:AB3"/>
    <mergeCell ref="AC3:AO3"/>
    <mergeCell ref="B3:H3"/>
  </mergeCells>
  <printOptions horizontalCentered="1"/>
  <pageMargins left="0.6" right="0.6" top="0.75" bottom="0.75" header="0" footer="0"/>
  <pageSetup orientation="portrait" r:id="rId1"/>
  <headerFooter>
    <oddHeader>&amp;CInterim Recovery Worksheet</oddHeader>
    <oddFooter>&amp;L 1AF0003 &amp;A&amp;CFF0000Printed Copy Uncontrolled.   
&amp;RRev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AJ1000"/>
  <sheetViews>
    <sheetView showGridLines="0" view="pageLayout" zoomScaleNormal="100" workbookViewId="0"/>
  </sheetViews>
  <sheetFormatPr defaultColWidth="12.625" defaultRowHeight="15" customHeight="1" x14ac:dyDescent="0.2"/>
  <cols>
    <col min="1" max="1" width="16" customWidth="1"/>
    <col min="2" max="2" width="11.875" customWidth="1"/>
    <col min="3" max="3" width="10.75" customWidth="1"/>
    <col min="4" max="4" width="4.875" customWidth="1"/>
    <col min="5" max="5" width="10.625" customWidth="1"/>
    <col min="6" max="6" width="4.875" customWidth="1"/>
    <col min="7" max="7" width="7.75" customWidth="1"/>
    <col min="8" max="8" width="4.875" customWidth="1"/>
    <col min="9" max="9" width="6.625" customWidth="1"/>
    <col min="10" max="10" width="13.375" customWidth="1"/>
    <col min="11" max="11" width="18.5" customWidth="1"/>
    <col min="12" max="12" width="11.5" customWidth="1"/>
    <col min="13" max="15" width="4.875" customWidth="1"/>
    <col min="16" max="16" width="6.625" customWidth="1"/>
    <col min="17" max="27" width="16" customWidth="1"/>
    <col min="28" max="36" width="1.875" customWidth="1"/>
  </cols>
  <sheetData>
    <row r="1" spans="1:36" ht="13.5" customHeight="1" x14ac:dyDescent="0.25">
      <c r="A1" s="3"/>
      <c r="B1" s="3"/>
      <c r="C1" s="3"/>
      <c r="D1" s="3"/>
      <c r="E1" s="3"/>
      <c r="F1" s="3"/>
      <c r="G1" s="3"/>
      <c r="H1" s="3"/>
      <c r="I1" s="3"/>
      <c r="J1" s="3"/>
      <c r="K1" s="3"/>
      <c r="L1" s="3"/>
      <c r="M1" s="3"/>
    </row>
    <row r="2" spans="1:36" ht="13.5" customHeight="1" x14ac:dyDescent="0.2">
      <c r="A2" s="51" t="s">
        <v>164</v>
      </c>
      <c r="B2" s="813" t="str">
        <f>IF(ISBLANK(Information!D36),"",Information!D36)</f>
        <v/>
      </c>
      <c r="C2" s="664"/>
      <c r="D2" s="665"/>
      <c r="E2" s="814" t="s">
        <v>165</v>
      </c>
      <c r="F2" s="664"/>
      <c r="G2" s="667"/>
      <c r="H2" s="813"/>
      <c r="I2" s="664"/>
      <c r="J2" s="665"/>
      <c r="K2" s="52" t="s">
        <v>167</v>
      </c>
      <c r="L2" s="815"/>
      <c r="M2" s="664"/>
      <c r="N2" s="664"/>
      <c r="O2" s="664"/>
      <c r="P2" s="667"/>
    </row>
    <row r="3" spans="1:36" ht="13.5" customHeight="1" x14ac:dyDescent="0.2">
      <c r="A3" s="53" t="s">
        <v>168</v>
      </c>
      <c r="B3" s="822" t="str">
        <f>IF(ISBLANK(Information!D19),"",Information!D19)</f>
        <v/>
      </c>
      <c r="C3" s="669"/>
      <c r="D3" s="670"/>
      <c r="E3" s="816" t="s">
        <v>169</v>
      </c>
      <c r="F3" s="669"/>
      <c r="G3" s="680"/>
      <c r="H3" s="817"/>
      <c r="I3" s="669"/>
      <c r="J3" s="670"/>
      <c r="K3" s="54" t="s">
        <v>170</v>
      </c>
      <c r="L3" s="818"/>
      <c r="M3" s="669"/>
      <c r="N3" s="669"/>
      <c r="O3" s="669"/>
      <c r="P3" s="680"/>
    </row>
    <row r="4" spans="1:36" ht="13.5" customHeight="1" x14ac:dyDescent="0.2">
      <c r="A4" s="53" t="s">
        <v>171</v>
      </c>
      <c r="B4" s="822" t="str">
        <f>IF(ISBLANK(Information!D18),"",Information!D18)</f>
        <v/>
      </c>
      <c r="C4" s="669"/>
      <c r="D4" s="670"/>
      <c r="E4" s="823" t="s">
        <v>172</v>
      </c>
      <c r="F4" s="682"/>
      <c r="G4" s="683"/>
      <c r="H4" s="824"/>
      <c r="I4" s="682"/>
      <c r="J4" s="686"/>
      <c r="K4" s="54" t="s">
        <v>174</v>
      </c>
      <c r="L4" s="825"/>
      <c r="M4" s="669"/>
      <c r="N4" s="669"/>
      <c r="O4" s="669"/>
      <c r="P4" s="680"/>
    </row>
    <row r="5" spans="1:36" ht="13.5" customHeight="1" x14ac:dyDescent="0.2">
      <c r="A5" s="55" t="s">
        <v>176</v>
      </c>
      <c r="B5" s="826"/>
      <c r="C5" s="682"/>
      <c r="D5" s="682"/>
      <c r="E5" s="682"/>
      <c r="F5" s="682"/>
      <c r="G5" s="682"/>
      <c r="H5" s="682"/>
      <c r="I5" s="682"/>
      <c r="J5" s="686"/>
      <c r="K5" s="56" t="s">
        <v>179</v>
      </c>
      <c r="L5" s="827"/>
      <c r="M5" s="682"/>
      <c r="N5" s="682"/>
      <c r="O5" s="682"/>
      <c r="P5" s="683"/>
    </row>
    <row r="6" spans="1:36" ht="13.5" customHeight="1" x14ac:dyDescent="0.2">
      <c r="A6" s="57"/>
      <c r="B6" s="58"/>
      <c r="C6" s="58"/>
      <c r="D6" s="58"/>
      <c r="E6" s="58"/>
      <c r="F6" s="58"/>
      <c r="G6" s="58"/>
      <c r="H6" s="58"/>
      <c r="I6" s="58"/>
      <c r="J6" s="58"/>
      <c r="K6" s="59"/>
      <c r="L6" s="59"/>
      <c r="M6" s="59"/>
      <c r="N6" s="59"/>
      <c r="O6" s="59"/>
      <c r="P6" s="59"/>
    </row>
    <row r="7" spans="1:36" ht="13.5" customHeight="1" x14ac:dyDescent="0.2">
      <c r="A7" s="60"/>
      <c r="B7" s="60"/>
      <c r="C7" s="60"/>
      <c r="D7" s="61"/>
      <c r="E7" s="61"/>
      <c r="F7" s="14"/>
      <c r="G7" s="61"/>
      <c r="H7" s="61"/>
      <c r="I7" s="14"/>
      <c r="J7" s="61"/>
      <c r="K7" s="61"/>
      <c r="L7" s="14"/>
      <c r="M7" s="14"/>
      <c r="N7" s="14"/>
      <c r="O7" s="14"/>
      <c r="P7" s="14"/>
    </row>
    <row r="8" spans="1:36" ht="13.5" customHeight="1" x14ac:dyDescent="0.2">
      <c r="A8" s="819" t="s">
        <v>180</v>
      </c>
      <c r="B8" s="672"/>
      <c r="C8" s="672"/>
      <c r="D8" s="672"/>
      <c r="E8" s="672"/>
      <c r="F8" s="672"/>
      <c r="G8" s="672"/>
      <c r="H8" s="672"/>
      <c r="I8" s="672"/>
      <c r="J8" s="672"/>
      <c r="K8" s="820"/>
      <c r="L8" s="821" t="s">
        <v>181</v>
      </c>
      <c r="M8" s="672"/>
      <c r="N8" s="672"/>
      <c r="O8" s="672"/>
      <c r="P8" s="673"/>
    </row>
    <row r="9" spans="1:36" ht="69" customHeight="1" x14ac:dyDescent="0.2">
      <c r="A9" s="62" t="s">
        <v>182</v>
      </c>
      <c r="B9" s="63" t="s">
        <v>183</v>
      </c>
      <c r="C9" s="63" t="s">
        <v>184</v>
      </c>
      <c r="D9" s="64" t="s">
        <v>185</v>
      </c>
      <c r="E9" s="63" t="s">
        <v>186</v>
      </c>
      <c r="F9" s="65" t="s">
        <v>187</v>
      </c>
      <c r="G9" s="63" t="s">
        <v>188</v>
      </c>
      <c r="H9" s="66" t="s">
        <v>189</v>
      </c>
      <c r="I9" s="67" t="s">
        <v>190</v>
      </c>
      <c r="J9" s="63" t="s">
        <v>191</v>
      </c>
      <c r="K9" s="68" t="s">
        <v>192</v>
      </c>
      <c r="L9" s="62" t="s">
        <v>193</v>
      </c>
      <c r="M9" s="64" t="s">
        <v>185</v>
      </c>
      <c r="N9" s="65" t="s">
        <v>187</v>
      </c>
      <c r="O9" s="66" t="s">
        <v>189</v>
      </c>
      <c r="P9" s="69" t="s">
        <v>190</v>
      </c>
    </row>
    <row r="10" spans="1:36" ht="15" customHeight="1" x14ac:dyDescent="0.2">
      <c r="A10" s="70"/>
      <c r="B10" s="71"/>
      <c r="C10" s="71"/>
      <c r="D10" s="72"/>
      <c r="E10" s="71"/>
      <c r="F10" s="73"/>
      <c r="G10" s="71"/>
      <c r="H10" s="74"/>
      <c r="I10" s="75">
        <f t="shared" ref="I10:I38" si="0">D10*F10*H10</f>
        <v>0</v>
      </c>
      <c r="J10" s="71"/>
      <c r="K10" s="76"/>
      <c r="L10" s="70"/>
      <c r="M10" s="72"/>
      <c r="N10" s="73"/>
      <c r="O10" s="74"/>
      <c r="P10" s="77">
        <f t="shared" ref="P10:P38" si="1">M10*N10*O10</f>
        <v>0</v>
      </c>
    </row>
    <row r="11" spans="1:36" ht="15" customHeight="1" x14ac:dyDescent="0.2">
      <c r="A11" s="78"/>
      <c r="B11" s="79"/>
      <c r="C11" s="79"/>
      <c r="D11" s="80"/>
      <c r="E11" s="79"/>
      <c r="F11" s="81"/>
      <c r="G11" s="79"/>
      <c r="H11" s="82"/>
      <c r="I11" s="83">
        <f t="shared" si="0"/>
        <v>0</v>
      </c>
      <c r="J11" s="79"/>
      <c r="K11" s="84"/>
      <c r="L11" s="78"/>
      <c r="M11" s="80"/>
      <c r="N11" s="81"/>
      <c r="O11" s="82"/>
      <c r="P11" s="85">
        <f t="shared" si="1"/>
        <v>0</v>
      </c>
    </row>
    <row r="12" spans="1:36" ht="15" customHeight="1" x14ac:dyDescent="0.2">
      <c r="A12" s="78"/>
      <c r="B12" s="79"/>
      <c r="C12" s="79"/>
      <c r="D12" s="80"/>
      <c r="E12" s="79"/>
      <c r="F12" s="81"/>
      <c r="G12" s="79"/>
      <c r="H12" s="82"/>
      <c r="I12" s="83">
        <f t="shared" si="0"/>
        <v>0</v>
      </c>
      <c r="J12" s="79"/>
      <c r="K12" s="84"/>
      <c r="L12" s="78"/>
      <c r="M12" s="80"/>
      <c r="N12" s="81"/>
      <c r="O12" s="82"/>
      <c r="P12" s="85">
        <f t="shared" si="1"/>
        <v>0</v>
      </c>
    </row>
    <row r="13" spans="1:36" ht="15" customHeight="1" x14ac:dyDescent="0.2">
      <c r="A13" s="78"/>
      <c r="B13" s="79"/>
      <c r="C13" s="79"/>
      <c r="D13" s="80"/>
      <c r="E13" s="79"/>
      <c r="F13" s="81"/>
      <c r="G13" s="79"/>
      <c r="H13" s="82"/>
      <c r="I13" s="83">
        <f t="shared" si="0"/>
        <v>0</v>
      </c>
      <c r="J13" s="79"/>
      <c r="K13" s="84"/>
      <c r="L13" s="78"/>
      <c r="M13" s="80"/>
      <c r="N13" s="81"/>
      <c r="O13" s="82"/>
      <c r="P13" s="85">
        <f t="shared" si="1"/>
        <v>0</v>
      </c>
    </row>
    <row r="14" spans="1:36" ht="15" customHeight="1" x14ac:dyDescent="0.45">
      <c r="A14" s="78"/>
      <c r="B14" s="79"/>
      <c r="C14" s="79"/>
      <c r="D14" s="80"/>
      <c r="E14" s="79"/>
      <c r="F14" s="81"/>
      <c r="G14" s="79"/>
      <c r="H14" s="82"/>
      <c r="I14" s="83">
        <f t="shared" si="0"/>
        <v>0</v>
      </c>
      <c r="J14" s="79"/>
      <c r="K14" s="84"/>
      <c r="L14" s="78"/>
      <c r="M14" s="80"/>
      <c r="N14" s="81"/>
      <c r="O14" s="82"/>
      <c r="P14" s="85">
        <f t="shared" si="1"/>
        <v>0</v>
      </c>
      <c r="Q14" s="86"/>
      <c r="R14" s="86"/>
      <c r="S14" s="86"/>
      <c r="T14" s="86"/>
      <c r="U14" s="86"/>
      <c r="V14" s="86"/>
      <c r="W14" s="86"/>
      <c r="X14" s="86"/>
      <c r="Y14" s="86"/>
      <c r="Z14" s="86"/>
      <c r="AA14" s="86"/>
      <c r="AB14" s="86"/>
      <c r="AC14" s="86"/>
      <c r="AD14" s="86"/>
      <c r="AE14" s="86"/>
      <c r="AF14" s="86"/>
      <c r="AG14" s="86"/>
      <c r="AH14" s="86"/>
      <c r="AI14" s="86"/>
      <c r="AJ14" s="86"/>
    </row>
    <row r="15" spans="1:36" ht="15" customHeight="1" x14ac:dyDescent="0.2">
      <c r="A15" s="78"/>
      <c r="B15" s="79"/>
      <c r="C15" s="79"/>
      <c r="D15" s="80"/>
      <c r="E15" s="79"/>
      <c r="F15" s="81"/>
      <c r="G15" s="79"/>
      <c r="H15" s="82"/>
      <c r="I15" s="83">
        <f t="shared" si="0"/>
        <v>0</v>
      </c>
      <c r="J15" s="79"/>
      <c r="K15" s="84"/>
      <c r="L15" s="78"/>
      <c r="M15" s="80"/>
      <c r="N15" s="81"/>
      <c r="O15" s="82"/>
      <c r="P15" s="85">
        <f t="shared" si="1"/>
        <v>0</v>
      </c>
    </row>
    <row r="16" spans="1:36" ht="15" customHeight="1" x14ac:dyDescent="0.2">
      <c r="A16" s="78"/>
      <c r="B16" s="79"/>
      <c r="C16" s="79"/>
      <c r="D16" s="80"/>
      <c r="E16" s="79"/>
      <c r="F16" s="81"/>
      <c r="G16" s="79"/>
      <c r="H16" s="82"/>
      <c r="I16" s="83">
        <f t="shared" si="0"/>
        <v>0</v>
      </c>
      <c r="J16" s="79"/>
      <c r="K16" s="84"/>
      <c r="L16" s="78"/>
      <c r="M16" s="80"/>
      <c r="N16" s="81"/>
      <c r="O16" s="82"/>
      <c r="P16" s="85">
        <f t="shared" si="1"/>
        <v>0</v>
      </c>
    </row>
    <row r="17" spans="1:36" ht="15" customHeight="1" x14ac:dyDescent="0.25">
      <c r="A17" s="78"/>
      <c r="B17" s="79"/>
      <c r="C17" s="79"/>
      <c r="D17" s="80"/>
      <c r="E17" s="79"/>
      <c r="F17" s="81"/>
      <c r="G17" s="79"/>
      <c r="H17" s="82"/>
      <c r="I17" s="83">
        <f t="shared" si="0"/>
        <v>0</v>
      </c>
      <c r="J17" s="79"/>
      <c r="K17" s="84"/>
      <c r="L17" s="78"/>
      <c r="M17" s="80"/>
      <c r="N17" s="81"/>
      <c r="O17" s="82"/>
      <c r="P17" s="85">
        <f t="shared" si="1"/>
        <v>0</v>
      </c>
      <c r="Q17" s="3"/>
      <c r="R17" s="3"/>
      <c r="S17" s="3"/>
      <c r="T17" s="3"/>
      <c r="U17" s="3"/>
      <c r="V17" s="3"/>
      <c r="W17" s="3"/>
      <c r="X17" s="3"/>
      <c r="Y17" s="3"/>
      <c r="Z17" s="3"/>
      <c r="AA17" s="3"/>
      <c r="AB17" s="3"/>
      <c r="AC17" s="3"/>
      <c r="AD17" s="3"/>
      <c r="AE17" s="3"/>
      <c r="AF17" s="3"/>
      <c r="AG17" s="3"/>
      <c r="AH17" s="3"/>
      <c r="AI17" s="3"/>
      <c r="AJ17" s="3"/>
    </row>
    <row r="18" spans="1:36" ht="15" customHeight="1" x14ac:dyDescent="0.25">
      <c r="A18" s="78"/>
      <c r="B18" s="79"/>
      <c r="C18" s="79"/>
      <c r="D18" s="80"/>
      <c r="E18" s="79"/>
      <c r="F18" s="81"/>
      <c r="G18" s="79"/>
      <c r="H18" s="82"/>
      <c r="I18" s="83">
        <f t="shared" si="0"/>
        <v>0</v>
      </c>
      <c r="J18" s="79"/>
      <c r="K18" s="84"/>
      <c r="L18" s="78"/>
      <c r="M18" s="80"/>
      <c r="N18" s="81"/>
      <c r="O18" s="82"/>
      <c r="P18" s="85">
        <f t="shared" si="1"/>
        <v>0</v>
      </c>
      <c r="Q18" s="3"/>
      <c r="R18" s="3"/>
      <c r="S18" s="3"/>
      <c r="T18" s="3"/>
      <c r="U18" s="3"/>
      <c r="V18" s="3"/>
      <c r="W18" s="3"/>
      <c r="X18" s="3"/>
      <c r="Y18" s="3"/>
      <c r="Z18" s="3"/>
      <c r="AA18" s="3"/>
      <c r="AB18" s="3"/>
      <c r="AC18" s="3"/>
      <c r="AD18" s="3"/>
      <c r="AE18" s="3"/>
      <c r="AF18" s="3"/>
      <c r="AG18" s="3"/>
      <c r="AH18" s="3"/>
      <c r="AI18" s="3"/>
      <c r="AJ18" s="3"/>
    </row>
    <row r="19" spans="1:36" ht="15" customHeight="1" x14ac:dyDescent="0.25">
      <c r="A19" s="78"/>
      <c r="B19" s="79"/>
      <c r="C19" s="79"/>
      <c r="D19" s="80"/>
      <c r="E19" s="79"/>
      <c r="F19" s="81"/>
      <c r="G19" s="79"/>
      <c r="H19" s="82"/>
      <c r="I19" s="83">
        <f t="shared" si="0"/>
        <v>0</v>
      </c>
      <c r="J19" s="79"/>
      <c r="K19" s="84"/>
      <c r="L19" s="78"/>
      <c r="M19" s="80"/>
      <c r="N19" s="81"/>
      <c r="O19" s="82"/>
      <c r="P19" s="85">
        <f t="shared" si="1"/>
        <v>0</v>
      </c>
      <c r="Q19" s="3"/>
      <c r="R19" s="3"/>
      <c r="S19" s="3"/>
      <c r="T19" s="3"/>
      <c r="U19" s="3"/>
      <c r="V19" s="3"/>
      <c r="W19" s="3"/>
      <c r="X19" s="3"/>
      <c r="Y19" s="3"/>
      <c r="Z19" s="3"/>
      <c r="AA19" s="3"/>
      <c r="AB19" s="3"/>
      <c r="AC19" s="3"/>
      <c r="AD19" s="3"/>
      <c r="AE19" s="3"/>
      <c r="AF19" s="3"/>
      <c r="AG19" s="3"/>
      <c r="AH19" s="3"/>
      <c r="AI19" s="3"/>
      <c r="AJ19" s="3"/>
    </row>
    <row r="20" spans="1:36" ht="15" customHeight="1" x14ac:dyDescent="0.25">
      <c r="A20" s="78"/>
      <c r="B20" s="79"/>
      <c r="C20" s="79"/>
      <c r="D20" s="80"/>
      <c r="E20" s="79"/>
      <c r="F20" s="81"/>
      <c r="G20" s="79"/>
      <c r="H20" s="82"/>
      <c r="I20" s="83">
        <f t="shared" si="0"/>
        <v>0</v>
      </c>
      <c r="J20" s="79"/>
      <c r="K20" s="84"/>
      <c r="L20" s="78"/>
      <c r="M20" s="80"/>
      <c r="N20" s="81"/>
      <c r="O20" s="82"/>
      <c r="P20" s="85">
        <f t="shared" si="1"/>
        <v>0</v>
      </c>
      <c r="Q20" s="3"/>
      <c r="R20" s="3"/>
      <c r="S20" s="3"/>
      <c r="T20" s="3"/>
      <c r="U20" s="3"/>
      <c r="V20" s="3"/>
      <c r="W20" s="3"/>
      <c r="X20" s="3"/>
      <c r="Y20" s="3"/>
      <c r="Z20" s="3"/>
      <c r="AA20" s="3"/>
      <c r="AB20" s="3"/>
      <c r="AC20" s="3"/>
      <c r="AD20" s="3"/>
      <c r="AE20" s="3"/>
      <c r="AF20" s="3"/>
      <c r="AG20" s="3"/>
      <c r="AH20" s="3"/>
      <c r="AI20" s="3"/>
      <c r="AJ20" s="3"/>
    </row>
    <row r="21" spans="1:36" ht="15" customHeight="1" x14ac:dyDescent="0.25">
      <c r="A21" s="78"/>
      <c r="B21" s="79"/>
      <c r="C21" s="79"/>
      <c r="D21" s="80"/>
      <c r="E21" s="79"/>
      <c r="F21" s="81"/>
      <c r="G21" s="79"/>
      <c r="H21" s="82"/>
      <c r="I21" s="83">
        <f t="shared" si="0"/>
        <v>0</v>
      </c>
      <c r="J21" s="79"/>
      <c r="K21" s="84"/>
      <c r="L21" s="78"/>
      <c r="M21" s="80"/>
      <c r="N21" s="81"/>
      <c r="O21" s="82"/>
      <c r="P21" s="85">
        <f t="shared" si="1"/>
        <v>0</v>
      </c>
      <c r="Q21" s="3"/>
      <c r="R21" s="3"/>
      <c r="S21" s="3"/>
      <c r="T21" s="3"/>
      <c r="U21" s="3"/>
      <c r="V21" s="3"/>
      <c r="W21" s="3"/>
      <c r="X21" s="3"/>
      <c r="Y21" s="3"/>
      <c r="Z21" s="3"/>
      <c r="AA21" s="3"/>
      <c r="AB21" s="3"/>
      <c r="AC21" s="3"/>
      <c r="AD21" s="3"/>
      <c r="AE21" s="3"/>
      <c r="AF21" s="3"/>
      <c r="AG21" s="3"/>
      <c r="AH21" s="3"/>
      <c r="AI21" s="3"/>
      <c r="AJ21" s="3"/>
    </row>
    <row r="22" spans="1:36" ht="15" customHeight="1" x14ac:dyDescent="0.25">
      <c r="A22" s="78"/>
      <c r="B22" s="79"/>
      <c r="C22" s="79"/>
      <c r="D22" s="80"/>
      <c r="E22" s="79"/>
      <c r="F22" s="81"/>
      <c r="G22" s="79"/>
      <c r="H22" s="82"/>
      <c r="I22" s="83">
        <f t="shared" si="0"/>
        <v>0</v>
      </c>
      <c r="J22" s="79"/>
      <c r="K22" s="84"/>
      <c r="L22" s="78"/>
      <c r="M22" s="80"/>
      <c r="N22" s="81"/>
      <c r="O22" s="82"/>
      <c r="P22" s="85">
        <f t="shared" si="1"/>
        <v>0</v>
      </c>
      <c r="Q22" s="3"/>
      <c r="R22" s="3"/>
      <c r="S22" s="3"/>
      <c r="T22" s="3"/>
      <c r="U22" s="3"/>
      <c r="V22" s="3"/>
      <c r="W22" s="3"/>
      <c r="X22" s="3"/>
      <c r="Y22" s="3"/>
      <c r="Z22" s="3"/>
      <c r="AA22" s="3"/>
      <c r="AB22" s="3"/>
      <c r="AC22" s="3"/>
      <c r="AD22" s="3"/>
      <c r="AE22" s="3"/>
      <c r="AF22" s="3"/>
      <c r="AG22" s="3"/>
      <c r="AH22" s="3"/>
      <c r="AI22" s="3"/>
      <c r="AJ22" s="3"/>
    </row>
    <row r="23" spans="1:36" ht="15" customHeight="1" x14ac:dyDescent="0.25">
      <c r="A23" s="78"/>
      <c r="B23" s="79"/>
      <c r="C23" s="79"/>
      <c r="D23" s="80"/>
      <c r="E23" s="79"/>
      <c r="F23" s="81"/>
      <c r="G23" s="79"/>
      <c r="H23" s="82"/>
      <c r="I23" s="83">
        <f t="shared" si="0"/>
        <v>0</v>
      </c>
      <c r="J23" s="79"/>
      <c r="K23" s="84"/>
      <c r="L23" s="78"/>
      <c r="M23" s="80"/>
      <c r="N23" s="81"/>
      <c r="O23" s="82"/>
      <c r="P23" s="85">
        <f t="shared" si="1"/>
        <v>0</v>
      </c>
      <c r="Q23" s="3"/>
      <c r="R23" s="3"/>
      <c r="S23" s="3"/>
      <c r="T23" s="3"/>
      <c r="U23" s="3"/>
      <c r="V23" s="3"/>
      <c r="W23" s="3"/>
      <c r="X23" s="3"/>
      <c r="Y23" s="3"/>
      <c r="Z23" s="3"/>
      <c r="AA23" s="3"/>
      <c r="AB23" s="3"/>
      <c r="AC23" s="3"/>
      <c r="AD23" s="3"/>
      <c r="AE23" s="3"/>
      <c r="AF23" s="3"/>
      <c r="AG23" s="3"/>
      <c r="AH23" s="3"/>
      <c r="AI23" s="3"/>
      <c r="AJ23" s="3"/>
    </row>
    <row r="24" spans="1:36" ht="15" customHeight="1" x14ac:dyDescent="0.25">
      <c r="A24" s="78"/>
      <c r="B24" s="79"/>
      <c r="C24" s="79"/>
      <c r="D24" s="80"/>
      <c r="E24" s="79"/>
      <c r="F24" s="81"/>
      <c r="G24" s="79"/>
      <c r="H24" s="82"/>
      <c r="I24" s="83">
        <f t="shared" si="0"/>
        <v>0</v>
      </c>
      <c r="J24" s="79"/>
      <c r="K24" s="84"/>
      <c r="L24" s="78"/>
      <c r="M24" s="80"/>
      <c r="N24" s="81"/>
      <c r="O24" s="82"/>
      <c r="P24" s="85">
        <f t="shared" si="1"/>
        <v>0</v>
      </c>
      <c r="Q24" s="3"/>
      <c r="R24" s="3"/>
      <c r="S24" s="3"/>
      <c r="T24" s="3"/>
      <c r="U24" s="3"/>
      <c r="V24" s="3"/>
      <c r="W24" s="3"/>
      <c r="X24" s="3"/>
      <c r="Y24" s="3"/>
      <c r="Z24" s="3"/>
      <c r="AA24" s="3"/>
      <c r="AB24" s="3"/>
      <c r="AC24" s="3"/>
      <c r="AD24" s="3"/>
      <c r="AE24" s="3"/>
      <c r="AF24" s="3"/>
      <c r="AG24" s="3"/>
      <c r="AH24" s="3"/>
      <c r="AI24" s="3"/>
      <c r="AJ24" s="3"/>
    </row>
    <row r="25" spans="1:36" ht="15" customHeight="1" x14ac:dyDescent="0.25">
      <c r="A25" s="78"/>
      <c r="B25" s="79"/>
      <c r="C25" s="79"/>
      <c r="D25" s="80"/>
      <c r="E25" s="79"/>
      <c r="F25" s="81"/>
      <c r="G25" s="79"/>
      <c r="H25" s="82"/>
      <c r="I25" s="83">
        <f t="shared" si="0"/>
        <v>0</v>
      </c>
      <c r="J25" s="79"/>
      <c r="K25" s="84"/>
      <c r="L25" s="78"/>
      <c r="M25" s="80"/>
      <c r="N25" s="81"/>
      <c r="O25" s="82"/>
      <c r="P25" s="85">
        <f t="shared" si="1"/>
        <v>0</v>
      </c>
      <c r="Q25" s="3"/>
      <c r="R25" s="3"/>
      <c r="S25" s="3"/>
      <c r="T25" s="3"/>
      <c r="U25" s="3"/>
      <c r="V25" s="3"/>
      <c r="W25" s="3"/>
      <c r="X25" s="3"/>
      <c r="Y25" s="3"/>
      <c r="Z25" s="3"/>
      <c r="AA25" s="3"/>
      <c r="AB25" s="3"/>
      <c r="AC25" s="3"/>
      <c r="AD25" s="3"/>
      <c r="AE25" s="3"/>
      <c r="AF25" s="3"/>
      <c r="AG25" s="3"/>
      <c r="AH25" s="3"/>
      <c r="AI25" s="3"/>
      <c r="AJ25" s="3"/>
    </row>
    <row r="26" spans="1:36" ht="15" customHeight="1" x14ac:dyDescent="0.25">
      <c r="A26" s="78"/>
      <c r="B26" s="79"/>
      <c r="C26" s="79"/>
      <c r="D26" s="80"/>
      <c r="E26" s="79"/>
      <c r="F26" s="81"/>
      <c r="G26" s="79"/>
      <c r="H26" s="82"/>
      <c r="I26" s="83">
        <f t="shared" si="0"/>
        <v>0</v>
      </c>
      <c r="J26" s="79"/>
      <c r="K26" s="84"/>
      <c r="L26" s="78"/>
      <c r="M26" s="80"/>
      <c r="N26" s="81"/>
      <c r="O26" s="82"/>
      <c r="P26" s="85">
        <f t="shared" si="1"/>
        <v>0</v>
      </c>
      <c r="Q26" s="3"/>
      <c r="R26" s="3"/>
      <c r="S26" s="3"/>
      <c r="T26" s="3"/>
      <c r="U26" s="3"/>
      <c r="V26" s="3"/>
      <c r="W26" s="3"/>
      <c r="X26" s="3"/>
      <c r="Y26" s="3"/>
      <c r="Z26" s="3"/>
      <c r="AA26" s="3"/>
      <c r="AB26" s="3"/>
      <c r="AC26" s="3"/>
      <c r="AD26" s="3"/>
      <c r="AE26" s="3"/>
      <c r="AF26" s="3"/>
      <c r="AG26" s="3"/>
      <c r="AH26" s="3"/>
      <c r="AI26" s="3"/>
      <c r="AJ26" s="3"/>
    </row>
    <row r="27" spans="1:36" ht="15" customHeight="1" x14ac:dyDescent="0.2">
      <c r="A27" s="78"/>
      <c r="B27" s="79"/>
      <c r="C27" s="79"/>
      <c r="D27" s="80"/>
      <c r="E27" s="79"/>
      <c r="F27" s="81"/>
      <c r="G27" s="79"/>
      <c r="H27" s="82"/>
      <c r="I27" s="83">
        <f t="shared" si="0"/>
        <v>0</v>
      </c>
      <c r="J27" s="79"/>
      <c r="K27" s="84"/>
      <c r="L27" s="78"/>
      <c r="M27" s="80"/>
      <c r="N27" s="81"/>
      <c r="O27" s="82"/>
      <c r="P27" s="85">
        <f t="shared" si="1"/>
        <v>0</v>
      </c>
    </row>
    <row r="28" spans="1:36" ht="15" customHeight="1" x14ac:dyDescent="0.2">
      <c r="A28" s="78"/>
      <c r="B28" s="79"/>
      <c r="C28" s="79"/>
      <c r="D28" s="80"/>
      <c r="E28" s="79"/>
      <c r="F28" s="81"/>
      <c r="G28" s="79"/>
      <c r="H28" s="82"/>
      <c r="I28" s="83">
        <f t="shared" si="0"/>
        <v>0</v>
      </c>
      <c r="J28" s="79"/>
      <c r="K28" s="84"/>
      <c r="L28" s="78"/>
      <c r="M28" s="80"/>
      <c r="N28" s="81"/>
      <c r="O28" s="82"/>
      <c r="P28" s="85">
        <f t="shared" si="1"/>
        <v>0</v>
      </c>
    </row>
    <row r="29" spans="1:36" ht="15" customHeight="1" x14ac:dyDescent="0.2">
      <c r="A29" s="78"/>
      <c r="B29" s="79"/>
      <c r="C29" s="79"/>
      <c r="D29" s="80"/>
      <c r="E29" s="79"/>
      <c r="F29" s="81"/>
      <c r="G29" s="79"/>
      <c r="H29" s="82"/>
      <c r="I29" s="83">
        <f t="shared" si="0"/>
        <v>0</v>
      </c>
      <c r="J29" s="79"/>
      <c r="K29" s="84"/>
      <c r="L29" s="78"/>
      <c r="M29" s="80"/>
      <c r="N29" s="81"/>
      <c r="O29" s="82"/>
      <c r="P29" s="85">
        <f t="shared" si="1"/>
        <v>0</v>
      </c>
    </row>
    <row r="30" spans="1:36" ht="15" customHeight="1" x14ac:dyDescent="0.2">
      <c r="A30" s="78"/>
      <c r="B30" s="79"/>
      <c r="C30" s="79"/>
      <c r="D30" s="80"/>
      <c r="E30" s="79"/>
      <c r="F30" s="81"/>
      <c r="G30" s="79"/>
      <c r="H30" s="82"/>
      <c r="I30" s="83">
        <f t="shared" si="0"/>
        <v>0</v>
      </c>
      <c r="J30" s="79"/>
      <c r="K30" s="84"/>
      <c r="L30" s="78"/>
      <c r="M30" s="80"/>
      <c r="N30" s="81"/>
      <c r="O30" s="82"/>
      <c r="P30" s="85">
        <f t="shared" si="1"/>
        <v>0</v>
      </c>
    </row>
    <row r="31" spans="1:36" ht="15" customHeight="1" x14ac:dyDescent="0.2">
      <c r="A31" s="78"/>
      <c r="B31" s="79"/>
      <c r="C31" s="79"/>
      <c r="D31" s="80"/>
      <c r="E31" s="79"/>
      <c r="F31" s="81"/>
      <c r="G31" s="79"/>
      <c r="H31" s="82"/>
      <c r="I31" s="83">
        <f t="shared" si="0"/>
        <v>0</v>
      </c>
      <c r="J31" s="79"/>
      <c r="K31" s="84"/>
      <c r="L31" s="78"/>
      <c r="M31" s="80"/>
      <c r="N31" s="81"/>
      <c r="O31" s="82"/>
      <c r="P31" s="85">
        <f t="shared" si="1"/>
        <v>0</v>
      </c>
    </row>
    <row r="32" spans="1:36" ht="15" customHeight="1" x14ac:dyDescent="0.2">
      <c r="A32" s="78"/>
      <c r="B32" s="79"/>
      <c r="C32" s="79"/>
      <c r="D32" s="80"/>
      <c r="E32" s="79"/>
      <c r="F32" s="81"/>
      <c r="G32" s="79"/>
      <c r="H32" s="82"/>
      <c r="I32" s="83">
        <f t="shared" si="0"/>
        <v>0</v>
      </c>
      <c r="J32" s="79"/>
      <c r="K32" s="84"/>
      <c r="L32" s="78"/>
      <c r="M32" s="80"/>
      <c r="N32" s="81"/>
      <c r="O32" s="82"/>
      <c r="P32" s="85">
        <f t="shared" si="1"/>
        <v>0</v>
      </c>
    </row>
    <row r="33" spans="1:16" ht="15" customHeight="1" x14ac:dyDescent="0.2">
      <c r="A33" s="78"/>
      <c r="B33" s="79"/>
      <c r="C33" s="79"/>
      <c r="D33" s="80"/>
      <c r="E33" s="79"/>
      <c r="F33" s="81"/>
      <c r="G33" s="79"/>
      <c r="H33" s="82"/>
      <c r="I33" s="83">
        <f t="shared" si="0"/>
        <v>0</v>
      </c>
      <c r="J33" s="79"/>
      <c r="K33" s="84"/>
      <c r="L33" s="78"/>
      <c r="M33" s="80"/>
      <c r="N33" s="81"/>
      <c r="O33" s="82"/>
      <c r="P33" s="85">
        <f t="shared" si="1"/>
        <v>0</v>
      </c>
    </row>
    <row r="34" spans="1:16" ht="15" customHeight="1" x14ac:dyDescent="0.2">
      <c r="A34" s="78"/>
      <c r="B34" s="79"/>
      <c r="C34" s="79"/>
      <c r="D34" s="80"/>
      <c r="E34" s="79"/>
      <c r="F34" s="81"/>
      <c r="G34" s="79"/>
      <c r="H34" s="82"/>
      <c r="I34" s="83">
        <f t="shared" si="0"/>
        <v>0</v>
      </c>
      <c r="J34" s="79"/>
      <c r="K34" s="84"/>
      <c r="L34" s="78"/>
      <c r="M34" s="80"/>
      <c r="N34" s="81"/>
      <c r="O34" s="82"/>
      <c r="P34" s="85">
        <f t="shared" si="1"/>
        <v>0</v>
      </c>
    </row>
    <row r="35" spans="1:16" ht="15" customHeight="1" x14ac:dyDescent="0.2">
      <c r="A35" s="78"/>
      <c r="B35" s="79"/>
      <c r="C35" s="79"/>
      <c r="D35" s="80"/>
      <c r="E35" s="79"/>
      <c r="F35" s="81"/>
      <c r="G35" s="79"/>
      <c r="H35" s="82"/>
      <c r="I35" s="83">
        <f t="shared" si="0"/>
        <v>0</v>
      </c>
      <c r="J35" s="79"/>
      <c r="K35" s="84"/>
      <c r="L35" s="78"/>
      <c r="M35" s="80"/>
      <c r="N35" s="81"/>
      <c r="O35" s="82"/>
      <c r="P35" s="85">
        <f t="shared" si="1"/>
        <v>0</v>
      </c>
    </row>
    <row r="36" spans="1:16" ht="15" customHeight="1" x14ac:dyDescent="0.2">
      <c r="A36" s="78"/>
      <c r="B36" s="79"/>
      <c r="C36" s="79"/>
      <c r="D36" s="80"/>
      <c r="E36" s="79"/>
      <c r="F36" s="81"/>
      <c r="G36" s="79"/>
      <c r="H36" s="82"/>
      <c r="I36" s="83">
        <f t="shared" si="0"/>
        <v>0</v>
      </c>
      <c r="J36" s="79"/>
      <c r="K36" s="84"/>
      <c r="L36" s="78"/>
      <c r="M36" s="80"/>
      <c r="N36" s="81"/>
      <c r="O36" s="82"/>
      <c r="P36" s="85">
        <f t="shared" si="1"/>
        <v>0</v>
      </c>
    </row>
    <row r="37" spans="1:16" ht="15" customHeight="1" x14ac:dyDescent="0.2">
      <c r="A37" s="78"/>
      <c r="B37" s="79"/>
      <c r="C37" s="79"/>
      <c r="D37" s="80"/>
      <c r="E37" s="79"/>
      <c r="F37" s="81"/>
      <c r="G37" s="79"/>
      <c r="H37" s="82"/>
      <c r="I37" s="83">
        <f t="shared" si="0"/>
        <v>0</v>
      </c>
      <c r="J37" s="79"/>
      <c r="K37" s="84"/>
      <c r="L37" s="78"/>
      <c r="M37" s="80"/>
      <c r="N37" s="81"/>
      <c r="O37" s="82"/>
      <c r="P37" s="85">
        <f t="shared" si="1"/>
        <v>0</v>
      </c>
    </row>
    <row r="38" spans="1:16" ht="15" customHeight="1" x14ac:dyDescent="0.2">
      <c r="A38" s="90"/>
      <c r="B38" s="92"/>
      <c r="C38" s="92"/>
      <c r="D38" s="93"/>
      <c r="E38" s="92"/>
      <c r="F38" s="94"/>
      <c r="G38" s="92"/>
      <c r="H38" s="96"/>
      <c r="I38" s="98">
        <f t="shared" si="0"/>
        <v>0</v>
      </c>
      <c r="J38" s="92"/>
      <c r="K38" s="99"/>
      <c r="L38" s="90"/>
      <c r="M38" s="93"/>
      <c r="N38" s="94"/>
      <c r="O38" s="96"/>
      <c r="P38" s="100">
        <f t="shared" si="1"/>
        <v>0</v>
      </c>
    </row>
    <row r="39" spans="1:16" ht="15.75" customHeight="1" x14ac:dyDescent="0.25">
      <c r="A39" s="3"/>
      <c r="B39" s="3"/>
      <c r="C39" s="3"/>
      <c r="D39" s="3"/>
      <c r="E39" s="3"/>
      <c r="F39" s="3"/>
      <c r="G39" s="3"/>
      <c r="H39" s="3"/>
      <c r="I39" s="3"/>
      <c r="J39" s="3"/>
      <c r="K39" s="3"/>
      <c r="L39" s="3"/>
      <c r="M39" s="3"/>
    </row>
    <row r="40" spans="1:16" ht="15.75" customHeight="1" x14ac:dyDescent="0.25">
      <c r="A40" s="3"/>
      <c r="B40" s="3"/>
      <c r="C40" s="3"/>
      <c r="D40" s="3"/>
      <c r="E40" s="3"/>
      <c r="F40" s="3"/>
      <c r="G40" s="3"/>
      <c r="H40" s="3"/>
      <c r="I40" s="3"/>
      <c r="J40" s="3"/>
      <c r="K40" s="3"/>
      <c r="L40" s="3"/>
      <c r="M40" s="3"/>
    </row>
    <row r="41" spans="1:16" ht="15.75" customHeight="1" x14ac:dyDescent="0.25">
      <c r="A41" s="3"/>
      <c r="B41" s="3"/>
      <c r="C41" s="3"/>
      <c r="D41" s="3"/>
      <c r="E41" s="3"/>
      <c r="F41" s="3"/>
      <c r="G41" s="3"/>
      <c r="H41" s="3"/>
      <c r="I41" s="3"/>
      <c r="J41" s="3"/>
      <c r="K41" s="3"/>
      <c r="L41" s="3"/>
      <c r="M41" s="3"/>
    </row>
    <row r="42" spans="1:16" ht="15.75" customHeight="1" x14ac:dyDescent="0.25">
      <c r="A42" s="3"/>
      <c r="B42" s="3"/>
      <c r="C42" s="3"/>
      <c r="D42" s="3"/>
      <c r="E42" s="3"/>
      <c r="F42" s="3"/>
      <c r="G42" s="3"/>
      <c r="H42" s="3"/>
      <c r="I42" s="3"/>
      <c r="J42" s="3"/>
      <c r="K42" s="3"/>
      <c r="L42" s="3"/>
      <c r="M42" s="3"/>
    </row>
    <row r="43" spans="1:16" ht="15.75" customHeight="1" x14ac:dyDescent="0.2"/>
    <row r="44" spans="1:16" ht="15.75" customHeight="1" x14ac:dyDescent="0.2"/>
    <row r="45" spans="1:16" ht="15.75" customHeight="1" x14ac:dyDescent="0.2"/>
    <row r="46" spans="1:16" ht="15.75" customHeight="1" x14ac:dyDescent="0.2"/>
    <row r="47" spans="1:16" ht="15.75" customHeight="1" x14ac:dyDescent="0.2"/>
    <row r="48" spans="1:16"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A8:K8"/>
    <mergeCell ref="L8:P8"/>
    <mergeCell ref="B3:D3"/>
    <mergeCell ref="B4:D4"/>
    <mergeCell ref="E4:G4"/>
    <mergeCell ref="H4:J4"/>
    <mergeCell ref="L4:P4"/>
    <mergeCell ref="B5:J5"/>
    <mergeCell ref="L5:P5"/>
    <mergeCell ref="B2:D2"/>
    <mergeCell ref="E2:G2"/>
    <mergeCell ref="H2:J2"/>
    <mergeCell ref="L2:P2"/>
    <mergeCell ref="E3:G3"/>
    <mergeCell ref="H3:J3"/>
    <mergeCell ref="L3:P3"/>
  </mergeCells>
  <printOptions horizontalCentered="1"/>
  <pageMargins left="0.7" right="0.7" top="0.75" bottom="0.75" header="0" footer="0"/>
  <pageSetup scale="78" orientation="landscape" r:id="rId1"/>
  <headerFooter>
    <oddHeader>&amp;CDFMEA-Design Failure Modes Effects Analysis</oddHeader>
    <oddFooter>&amp;L 1AF0003 &amp;A&amp;CFF0000Printed Copy Uncontrolled.  
&amp;RRev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AG1000"/>
  <sheetViews>
    <sheetView showGridLines="0" zoomScaleNormal="100" workbookViewId="0">
      <selection activeCell="P16" sqref="P16"/>
    </sheetView>
  </sheetViews>
  <sheetFormatPr defaultColWidth="12.625" defaultRowHeight="15" customHeight="1" x14ac:dyDescent="0.2"/>
  <cols>
    <col min="1" max="1" width="14.125" customWidth="1"/>
    <col min="2" max="9" width="4.625" customWidth="1"/>
    <col min="10" max="10" width="8" customWidth="1"/>
    <col min="11" max="12" width="1.5" customWidth="1"/>
    <col min="13" max="13" width="15.375" customWidth="1"/>
    <col min="14" max="18" width="5.75" customWidth="1"/>
    <col min="19" max="22" width="8" customWidth="1"/>
    <col min="23" max="23" width="2.5" customWidth="1"/>
    <col min="24" max="24" width="16.375" customWidth="1"/>
    <col min="25" max="29" width="9.5" customWidth="1"/>
    <col min="30" max="32" width="5.625" customWidth="1"/>
    <col min="33" max="33" width="8" customWidth="1"/>
  </cols>
  <sheetData>
    <row r="2" spans="1:33" ht="72" customHeight="1" x14ac:dyDescent="0.2">
      <c r="A2" s="88" t="s">
        <v>196</v>
      </c>
      <c r="B2" s="835" t="s">
        <v>197</v>
      </c>
      <c r="C2" s="669"/>
      <c r="D2" s="669"/>
      <c r="E2" s="669"/>
      <c r="F2" s="669"/>
      <c r="G2" s="669"/>
      <c r="H2" s="669"/>
      <c r="I2" s="670"/>
      <c r="J2" s="88" t="s">
        <v>198</v>
      </c>
      <c r="K2" s="89"/>
      <c r="L2" s="89"/>
      <c r="M2" s="91" t="s">
        <v>199</v>
      </c>
      <c r="N2" s="836" t="s">
        <v>200</v>
      </c>
      <c r="O2" s="669"/>
      <c r="P2" s="669"/>
      <c r="Q2" s="669"/>
      <c r="R2" s="670"/>
      <c r="S2" s="836" t="s">
        <v>201</v>
      </c>
      <c r="T2" s="669"/>
      <c r="U2" s="670"/>
      <c r="V2" s="91" t="s">
        <v>198</v>
      </c>
      <c r="W2" s="95"/>
      <c r="X2" s="97" t="s">
        <v>202</v>
      </c>
      <c r="Y2" s="830" t="s">
        <v>203</v>
      </c>
      <c r="Z2" s="669"/>
      <c r="AA2" s="669"/>
      <c r="AB2" s="669"/>
      <c r="AC2" s="670"/>
      <c r="AD2" s="830" t="s">
        <v>204</v>
      </c>
      <c r="AE2" s="669"/>
      <c r="AF2" s="670"/>
      <c r="AG2" s="97" t="s">
        <v>198</v>
      </c>
    </row>
    <row r="3" spans="1:33" ht="72" customHeight="1" x14ac:dyDescent="0.2">
      <c r="A3" s="831" t="s">
        <v>205</v>
      </c>
      <c r="B3" s="828" t="s">
        <v>206</v>
      </c>
      <c r="C3" s="669"/>
      <c r="D3" s="669"/>
      <c r="E3" s="669"/>
      <c r="F3" s="669"/>
      <c r="G3" s="669"/>
      <c r="H3" s="669"/>
      <c r="I3" s="670"/>
      <c r="J3" s="101">
        <v>10</v>
      </c>
      <c r="K3" s="89"/>
      <c r="L3" s="89"/>
      <c r="M3" s="102" t="s">
        <v>207</v>
      </c>
      <c r="N3" s="828" t="s">
        <v>208</v>
      </c>
      <c r="O3" s="669"/>
      <c r="P3" s="669"/>
      <c r="Q3" s="669"/>
      <c r="R3" s="670"/>
      <c r="S3" s="828" t="s">
        <v>209</v>
      </c>
      <c r="T3" s="669"/>
      <c r="U3" s="670"/>
      <c r="V3" s="101">
        <v>10</v>
      </c>
      <c r="W3" s="89"/>
      <c r="X3" s="103" t="s">
        <v>210</v>
      </c>
      <c r="Y3" s="828" t="s">
        <v>211</v>
      </c>
      <c r="Z3" s="669"/>
      <c r="AA3" s="669"/>
      <c r="AB3" s="669"/>
      <c r="AC3" s="670"/>
      <c r="AD3" s="829" t="s">
        <v>212</v>
      </c>
      <c r="AE3" s="669"/>
      <c r="AF3" s="670"/>
      <c r="AG3" s="101">
        <v>10</v>
      </c>
    </row>
    <row r="4" spans="1:33" ht="72" customHeight="1" x14ac:dyDescent="0.2">
      <c r="A4" s="833"/>
      <c r="B4" s="828" t="s">
        <v>213</v>
      </c>
      <c r="C4" s="669"/>
      <c r="D4" s="669"/>
      <c r="E4" s="669"/>
      <c r="F4" s="669"/>
      <c r="G4" s="669"/>
      <c r="H4" s="669"/>
      <c r="I4" s="670"/>
      <c r="J4" s="101">
        <v>9</v>
      </c>
      <c r="K4" s="89"/>
      <c r="L4" s="89"/>
      <c r="M4" s="834" t="s">
        <v>214</v>
      </c>
      <c r="N4" s="828" t="s">
        <v>215</v>
      </c>
      <c r="O4" s="669"/>
      <c r="P4" s="669"/>
      <c r="Q4" s="669"/>
      <c r="R4" s="670"/>
      <c r="S4" s="828" t="s">
        <v>216</v>
      </c>
      <c r="T4" s="669"/>
      <c r="U4" s="670"/>
      <c r="V4" s="101">
        <v>9</v>
      </c>
      <c r="W4" s="89"/>
      <c r="X4" s="103" t="s">
        <v>217</v>
      </c>
      <c r="Y4" s="828" t="s">
        <v>218</v>
      </c>
      <c r="Z4" s="669"/>
      <c r="AA4" s="669"/>
      <c r="AB4" s="669"/>
      <c r="AC4" s="670"/>
      <c r="AD4" s="829" t="s">
        <v>219</v>
      </c>
      <c r="AE4" s="669"/>
      <c r="AF4" s="670"/>
      <c r="AG4" s="101">
        <v>9</v>
      </c>
    </row>
    <row r="5" spans="1:33" ht="72" customHeight="1" x14ac:dyDescent="0.2">
      <c r="A5" s="831" t="s">
        <v>220</v>
      </c>
      <c r="B5" s="828" t="s">
        <v>221</v>
      </c>
      <c r="C5" s="669"/>
      <c r="D5" s="669"/>
      <c r="E5" s="669"/>
      <c r="F5" s="669"/>
      <c r="G5" s="669"/>
      <c r="H5" s="669"/>
      <c r="I5" s="670"/>
      <c r="J5" s="101">
        <v>8</v>
      </c>
      <c r="K5" s="89"/>
      <c r="L5" s="89"/>
      <c r="M5" s="832"/>
      <c r="N5" s="828" t="s">
        <v>222</v>
      </c>
      <c r="O5" s="669"/>
      <c r="P5" s="669"/>
      <c r="Q5" s="669"/>
      <c r="R5" s="670"/>
      <c r="S5" s="828" t="s">
        <v>223</v>
      </c>
      <c r="T5" s="669"/>
      <c r="U5" s="670"/>
      <c r="V5" s="101">
        <v>8</v>
      </c>
      <c r="W5" s="89"/>
      <c r="X5" s="831" t="s">
        <v>224</v>
      </c>
      <c r="Y5" s="828" t="s">
        <v>225</v>
      </c>
      <c r="Z5" s="669"/>
      <c r="AA5" s="669"/>
      <c r="AB5" s="669"/>
      <c r="AC5" s="670"/>
      <c r="AD5" s="829" t="s">
        <v>226</v>
      </c>
      <c r="AE5" s="669"/>
      <c r="AF5" s="670"/>
      <c r="AG5" s="101">
        <v>8</v>
      </c>
    </row>
    <row r="6" spans="1:33" ht="72" customHeight="1" x14ac:dyDescent="0.2">
      <c r="A6" s="833"/>
      <c r="B6" s="828" t="s">
        <v>227</v>
      </c>
      <c r="C6" s="669"/>
      <c r="D6" s="669"/>
      <c r="E6" s="669"/>
      <c r="F6" s="669"/>
      <c r="G6" s="669"/>
      <c r="H6" s="669"/>
      <c r="I6" s="670"/>
      <c r="J6" s="101">
        <v>7</v>
      </c>
      <c r="K6" s="89"/>
      <c r="L6" s="89"/>
      <c r="M6" s="833"/>
      <c r="N6" s="828" t="s">
        <v>228</v>
      </c>
      <c r="O6" s="669"/>
      <c r="P6" s="669"/>
      <c r="Q6" s="669"/>
      <c r="R6" s="670"/>
      <c r="S6" s="828" t="s">
        <v>229</v>
      </c>
      <c r="T6" s="669"/>
      <c r="U6" s="670"/>
      <c r="V6" s="101">
        <v>7</v>
      </c>
      <c r="W6" s="89"/>
      <c r="X6" s="832"/>
      <c r="Y6" s="828" t="s">
        <v>231</v>
      </c>
      <c r="Z6" s="669"/>
      <c r="AA6" s="669"/>
      <c r="AB6" s="669"/>
      <c r="AC6" s="670"/>
      <c r="AD6" s="829" t="s">
        <v>232</v>
      </c>
      <c r="AE6" s="669"/>
      <c r="AF6" s="670"/>
      <c r="AG6" s="101">
        <v>7</v>
      </c>
    </row>
    <row r="7" spans="1:33" ht="72" customHeight="1" x14ac:dyDescent="0.2">
      <c r="A7" s="831" t="s">
        <v>233</v>
      </c>
      <c r="B7" s="828" t="s">
        <v>234</v>
      </c>
      <c r="C7" s="669"/>
      <c r="D7" s="669"/>
      <c r="E7" s="669"/>
      <c r="F7" s="669"/>
      <c r="G7" s="669"/>
      <c r="H7" s="669"/>
      <c r="I7" s="670"/>
      <c r="J7" s="101">
        <v>6</v>
      </c>
      <c r="K7" s="89"/>
      <c r="L7" s="89"/>
      <c r="M7" s="834" t="s">
        <v>235</v>
      </c>
      <c r="N7" s="828" t="s">
        <v>236</v>
      </c>
      <c r="O7" s="669"/>
      <c r="P7" s="669"/>
      <c r="Q7" s="669"/>
      <c r="R7" s="670"/>
      <c r="S7" s="828" t="s">
        <v>237</v>
      </c>
      <c r="T7" s="669"/>
      <c r="U7" s="670"/>
      <c r="V7" s="101">
        <v>6</v>
      </c>
      <c r="W7" s="89"/>
      <c r="X7" s="833"/>
      <c r="Y7" s="828" t="s">
        <v>238</v>
      </c>
      <c r="Z7" s="669"/>
      <c r="AA7" s="669"/>
      <c r="AB7" s="669"/>
      <c r="AC7" s="670"/>
      <c r="AD7" s="829" t="s">
        <v>239</v>
      </c>
      <c r="AE7" s="669"/>
      <c r="AF7" s="670"/>
      <c r="AG7" s="101">
        <v>6</v>
      </c>
    </row>
    <row r="8" spans="1:33" ht="72" customHeight="1" x14ac:dyDescent="0.2">
      <c r="A8" s="833"/>
      <c r="B8" s="828" t="s">
        <v>240</v>
      </c>
      <c r="C8" s="669"/>
      <c r="D8" s="669"/>
      <c r="E8" s="669"/>
      <c r="F8" s="669"/>
      <c r="G8" s="669"/>
      <c r="H8" s="669"/>
      <c r="I8" s="670"/>
      <c r="J8" s="101">
        <v>5</v>
      </c>
      <c r="K8" s="89"/>
      <c r="L8" s="89"/>
      <c r="M8" s="832"/>
      <c r="N8" s="828" t="s">
        <v>241</v>
      </c>
      <c r="O8" s="669"/>
      <c r="P8" s="669"/>
      <c r="Q8" s="669"/>
      <c r="R8" s="670"/>
      <c r="S8" s="828" t="s">
        <v>242</v>
      </c>
      <c r="T8" s="669"/>
      <c r="U8" s="670"/>
      <c r="V8" s="101">
        <v>5</v>
      </c>
      <c r="W8" s="89"/>
      <c r="X8" s="831" t="s">
        <v>243</v>
      </c>
      <c r="Y8" s="828" t="s">
        <v>245</v>
      </c>
      <c r="Z8" s="669"/>
      <c r="AA8" s="669"/>
      <c r="AB8" s="669"/>
      <c r="AC8" s="670"/>
      <c r="AD8" s="829" t="s">
        <v>235</v>
      </c>
      <c r="AE8" s="669"/>
      <c r="AF8" s="670"/>
      <c r="AG8" s="101">
        <v>5</v>
      </c>
    </row>
    <row r="9" spans="1:33" ht="72" customHeight="1" x14ac:dyDescent="0.2">
      <c r="A9" s="831" t="s">
        <v>246</v>
      </c>
      <c r="B9" s="828" t="s">
        <v>247</v>
      </c>
      <c r="C9" s="669"/>
      <c r="D9" s="669"/>
      <c r="E9" s="669"/>
      <c r="F9" s="669"/>
      <c r="G9" s="669"/>
      <c r="H9" s="669"/>
      <c r="I9" s="670"/>
      <c r="J9" s="101">
        <v>4</v>
      </c>
      <c r="K9" s="89"/>
      <c r="L9" s="89"/>
      <c r="M9" s="833"/>
      <c r="N9" s="828" t="s">
        <v>248</v>
      </c>
      <c r="O9" s="669"/>
      <c r="P9" s="669"/>
      <c r="Q9" s="669"/>
      <c r="R9" s="670"/>
      <c r="S9" s="828" t="s">
        <v>249</v>
      </c>
      <c r="T9" s="669"/>
      <c r="U9" s="670"/>
      <c r="V9" s="101">
        <v>4</v>
      </c>
      <c r="W9" s="89"/>
      <c r="X9" s="832"/>
      <c r="Y9" s="828" t="s">
        <v>250</v>
      </c>
      <c r="Z9" s="669"/>
      <c r="AA9" s="669"/>
      <c r="AB9" s="669"/>
      <c r="AC9" s="670"/>
      <c r="AD9" s="829" t="s">
        <v>251</v>
      </c>
      <c r="AE9" s="669"/>
      <c r="AF9" s="670"/>
      <c r="AG9" s="101">
        <v>4</v>
      </c>
    </row>
    <row r="10" spans="1:33" ht="72" customHeight="1" x14ac:dyDescent="0.2">
      <c r="A10" s="832"/>
      <c r="B10" s="828" t="s">
        <v>252</v>
      </c>
      <c r="C10" s="669"/>
      <c r="D10" s="669"/>
      <c r="E10" s="669"/>
      <c r="F10" s="669"/>
      <c r="G10" s="669"/>
      <c r="H10" s="669"/>
      <c r="I10" s="670"/>
      <c r="J10" s="101">
        <v>3</v>
      </c>
      <c r="K10" s="89"/>
      <c r="L10" s="89"/>
      <c r="M10" s="834" t="s">
        <v>239</v>
      </c>
      <c r="N10" s="828" t="s">
        <v>253</v>
      </c>
      <c r="O10" s="669"/>
      <c r="P10" s="669"/>
      <c r="Q10" s="669"/>
      <c r="R10" s="670"/>
      <c r="S10" s="828" t="s">
        <v>254</v>
      </c>
      <c r="T10" s="669"/>
      <c r="U10" s="670"/>
      <c r="V10" s="101">
        <v>3</v>
      </c>
      <c r="W10" s="89"/>
      <c r="X10" s="833"/>
      <c r="Y10" s="828" t="s">
        <v>255</v>
      </c>
      <c r="Z10" s="669"/>
      <c r="AA10" s="669"/>
      <c r="AB10" s="669"/>
      <c r="AC10" s="670"/>
      <c r="AD10" s="829" t="s">
        <v>214</v>
      </c>
      <c r="AE10" s="669"/>
      <c r="AF10" s="670"/>
      <c r="AG10" s="101">
        <v>3</v>
      </c>
    </row>
    <row r="11" spans="1:33" ht="72" customHeight="1" x14ac:dyDescent="0.2">
      <c r="A11" s="833"/>
      <c r="B11" s="828" t="s">
        <v>257</v>
      </c>
      <c r="C11" s="669"/>
      <c r="D11" s="669"/>
      <c r="E11" s="669"/>
      <c r="F11" s="669"/>
      <c r="G11" s="669"/>
      <c r="H11" s="669"/>
      <c r="I11" s="670"/>
      <c r="J11" s="101">
        <v>2</v>
      </c>
      <c r="K11" s="89"/>
      <c r="L11" s="89"/>
      <c r="M11" s="833"/>
      <c r="N11" s="828" t="s">
        <v>258</v>
      </c>
      <c r="O11" s="669"/>
      <c r="P11" s="669"/>
      <c r="Q11" s="669"/>
      <c r="R11" s="670"/>
      <c r="S11" s="828" t="s">
        <v>259</v>
      </c>
      <c r="T11" s="669"/>
      <c r="U11" s="670"/>
      <c r="V11" s="101">
        <v>2</v>
      </c>
      <c r="W11" s="89"/>
      <c r="X11" s="103" t="s">
        <v>260</v>
      </c>
      <c r="Y11" s="828" t="s">
        <v>261</v>
      </c>
      <c r="Z11" s="669"/>
      <c r="AA11" s="669"/>
      <c r="AB11" s="669"/>
      <c r="AC11" s="670"/>
      <c r="AD11" s="829" t="s">
        <v>207</v>
      </c>
      <c r="AE11" s="669"/>
      <c r="AF11" s="670"/>
      <c r="AG11" s="101">
        <v>2</v>
      </c>
    </row>
    <row r="12" spans="1:33" ht="72" customHeight="1" x14ac:dyDescent="0.2">
      <c r="A12" s="103" t="s">
        <v>262</v>
      </c>
      <c r="B12" s="828" t="s">
        <v>263</v>
      </c>
      <c r="C12" s="669"/>
      <c r="D12" s="669"/>
      <c r="E12" s="669"/>
      <c r="F12" s="669"/>
      <c r="G12" s="669"/>
      <c r="H12" s="669"/>
      <c r="I12" s="670"/>
      <c r="J12" s="101">
        <v>1</v>
      </c>
      <c r="K12" s="89"/>
      <c r="L12" s="89"/>
      <c r="M12" s="102" t="s">
        <v>232</v>
      </c>
      <c r="N12" s="828" t="s">
        <v>267</v>
      </c>
      <c r="O12" s="669"/>
      <c r="P12" s="669"/>
      <c r="Q12" s="669"/>
      <c r="R12" s="670"/>
      <c r="S12" s="828" t="s">
        <v>268</v>
      </c>
      <c r="T12" s="669"/>
      <c r="U12" s="670"/>
      <c r="V12" s="101">
        <v>1</v>
      </c>
      <c r="W12" s="89"/>
      <c r="X12" s="103" t="s">
        <v>271</v>
      </c>
      <c r="Y12" s="828" t="s">
        <v>272</v>
      </c>
      <c r="Z12" s="669"/>
      <c r="AA12" s="669"/>
      <c r="AB12" s="669"/>
      <c r="AC12" s="670"/>
      <c r="AD12" s="829" t="s">
        <v>273</v>
      </c>
      <c r="AE12" s="669"/>
      <c r="AF12" s="670"/>
      <c r="AG12" s="101">
        <v>1</v>
      </c>
    </row>
    <row r="13" spans="1:33" ht="63" customHeight="1" x14ac:dyDescent="0.2"/>
    <row r="14" spans="1:33" ht="63"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4">
    <mergeCell ref="B12:I12"/>
    <mergeCell ref="Y7:AC7"/>
    <mergeCell ref="Y8:AC8"/>
    <mergeCell ref="Y11:AC11"/>
    <mergeCell ref="AD11:AF11"/>
    <mergeCell ref="Y12:AC12"/>
    <mergeCell ref="AD12:AF12"/>
    <mergeCell ref="N10:R10"/>
    <mergeCell ref="S10:U10"/>
    <mergeCell ref="N12:R12"/>
    <mergeCell ref="S12:U12"/>
    <mergeCell ref="N11:R11"/>
    <mergeCell ref="S11:U11"/>
    <mergeCell ref="M7:M9"/>
    <mergeCell ref="N8:R8"/>
    <mergeCell ref="S8:U8"/>
    <mergeCell ref="A7:A8"/>
    <mergeCell ref="B8:I8"/>
    <mergeCell ref="A9:A11"/>
    <mergeCell ref="B9:I9"/>
    <mergeCell ref="B10:I10"/>
    <mergeCell ref="B11:I11"/>
    <mergeCell ref="B7:I7"/>
    <mergeCell ref="B2:I2"/>
    <mergeCell ref="N2:R2"/>
    <mergeCell ref="S2:U2"/>
    <mergeCell ref="AD2:AF2"/>
    <mergeCell ref="A3:A4"/>
    <mergeCell ref="B3:I3"/>
    <mergeCell ref="B4:I4"/>
    <mergeCell ref="AD4:AF4"/>
    <mergeCell ref="M4:M6"/>
    <mergeCell ref="B5:I5"/>
    <mergeCell ref="B6:I6"/>
    <mergeCell ref="N3:R3"/>
    <mergeCell ref="S3:U3"/>
    <mergeCell ref="N4:R4"/>
    <mergeCell ref="S4:U4"/>
    <mergeCell ref="A5:A6"/>
    <mergeCell ref="N9:R9"/>
    <mergeCell ref="S9:U9"/>
    <mergeCell ref="M10:M11"/>
    <mergeCell ref="N5:R5"/>
    <mergeCell ref="S5:U5"/>
    <mergeCell ref="N6:R6"/>
    <mergeCell ref="S6:U6"/>
    <mergeCell ref="N7:R7"/>
    <mergeCell ref="S7:U7"/>
    <mergeCell ref="Y10:AC10"/>
    <mergeCell ref="AD10:AF10"/>
    <mergeCell ref="Y2:AC2"/>
    <mergeCell ref="Y4:AC4"/>
    <mergeCell ref="X5:X7"/>
    <mergeCell ref="Y5:AC5"/>
    <mergeCell ref="Y6:AC6"/>
    <mergeCell ref="AD7:AF7"/>
    <mergeCell ref="X8:X10"/>
    <mergeCell ref="Y3:AC3"/>
    <mergeCell ref="AD3:AF3"/>
    <mergeCell ref="AD5:AF5"/>
    <mergeCell ref="AD6:AF6"/>
    <mergeCell ref="AD8:AF8"/>
    <mergeCell ref="Y9:AC9"/>
    <mergeCell ref="AD9:AF9"/>
  </mergeCells>
  <printOptions horizontalCentered="1"/>
  <pageMargins left="0.25" right="0.25" top="0.75" bottom="0.75" header="0" footer="0"/>
  <pageSetup scale="53" orientation="landscape" r:id="rId1"/>
  <headerFooter>
    <oddHeader>&amp;CDFMEA Ratings</oddHeader>
    <oddFooter>&amp;L 1AF0003 &amp;A&amp;CFF0000Printed Copy Uncontrolled.   
&amp;RRev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9dc33a-bff8-42a6-9556-2e0851ae6856" xsi:nil="true"/>
    <lcf76f155ced4ddcb4097134ff3c332f xmlns="5170bcfd-0ee0-4dfe-af17-8fbed5192dd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486A10EDFF074DA8DEF1C0B59ED5FC" ma:contentTypeVersion="14" ma:contentTypeDescription="Create a new document." ma:contentTypeScope="" ma:versionID="646f7d52ebe15da5f9f7b35a658f2a6a">
  <xsd:schema xmlns:xsd="http://www.w3.org/2001/XMLSchema" xmlns:xs="http://www.w3.org/2001/XMLSchema" xmlns:p="http://schemas.microsoft.com/office/2006/metadata/properties" xmlns:ns2="5170bcfd-0ee0-4dfe-af17-8fbed5192ddf" xmlns:ns3="e29dc33a-bff8-42a6-9556-2e0851ae6856" targetNamespace="http://schemas.microsoft.com/office/2006/metadata/properties" ma:root="true" ma:fieldsID="8821972fd4c316feddddff1176b44e81" ns2:_="" ns3:_="">
    <xsd:import namespace="5170bcfd-0ee0-4dfe-af17-8fbed5192ddf"/>
    <xsd:import namespace="e29dc33a-bff8-42a6-9556-2e0851ae685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70bcfd-0ee0-4dfe-af17-8fbed519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7b83bf3c-00b1-4897-8469-6bbfaf4751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9dc33a-bff8-42a6-9556-2e0851ae685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a1c522b-983a-4bf7-89f2-0c85af76cf20}" ma:internalName="TaxCatchAll" ma:showField="CatchAllData" ma:web="e29dc33a-bff8-42a6-9556-2e0851ae685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8D5E38-DA8F-4A26-9BF6-6522CD1CBC9C}">
  <ds:schemaRefs>
    <ds:schemaRef ds:uri="http://schemas.microsoft.com/office/2006/metadata/properties"/>
    <ds:schemaRef ds:uri="http://schemas.microsoft.com/office/infopath/2007/PartnerControls"/>
    <ds:schemaRef ds:uri="e29dc33a-bff8-42a6-9556-2e0851ae6856"/>
    <ds:schemaRef ds:uri="5170bcfd-0ee0-4dfe-af17-8fbed5192ddf"/>
  </ds:schemaRefs>
</ds:datastoreItem>
</file>

<file path=customXml/itemProps2.xml><?xml version="1.0" encoding="utf-8"?>
<ds:datastoreItem xmlns:ds="http://schemas.openxmlformats.org/officeDocument/2006/customXml" ds:itemID="{0CAE1ADD-0045-4F47-B821-26D72B307C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70bcfd-0ee0-4dfe-af17-8fbed5192ddf"/>
    <ds:schemaRef ds:uri="e29dc33a-bff8-42a6-9556-2e0851ae68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075B18-DB2F-4DC4-9B70-4FFA8BA5A4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Revision</vt:lpstr>
      <vt:lpstr>When to PPAP</vt:lpstr>
      <vt:lpstr>Information</vt:lpstr>
      <vt:lpstr>0a. Feasibility Form</vt:lpstr>
      <vt:lpstr>0b. Submission Requirements</vt:lpstr>
      <vt:lpstr>0c. PSW</vt:lpstr>
      <vt:lpstr>0d. Interim Recovery</vt:lpstr>
      <vt:lpstr>4 DFMEA</vt:lpstr>
      <vt:lpstr>4 DFMEA Ratings</vt:lpstr>
      <vt:lpstr>5 FLOW</vt:lpstr>
      <vt:lpstr>6 PFMEA</vt:lpstr>
      <vt:lpstr>6 PFMEA Ratings</vt:lpstr>
      <vt:lpstr>7 CPLAN</vt:lpstr>
      <vt:lpstr>8 GR&amp;R Requirements</vt:lpstr>
      <vt:lpstr>8 ANOVA GR&amp;R</vt:lpstr>
      <vt:lpstr>8 GR&amp;R Att Agr</vt:lpstr>
      <vt:lpstr>9 Dimensional Test Results</vt:lpstr>
      <vt:lpstr>9a. Balloon Drawing</vt:lpstr>
      <vt:lpstr>10 Material Test Results</vt:lpstr>
      <vt:lpstr>10 Performance Test Results</vt:lpstr>
      <vt:lpstr>10 Print Notes-Paint &amp; Coating</vt:lpstr>
      <vt:lpstr>10 Paint Performance Approval</vt:lpstr>
      <vt:lpstr>10 Print Notes-Welding</vt:lpstr>
      <vt:lpstr>10 JOINT WELD PROCEDURE SPECS</vt:lpstr>
      <vt:lpstr>10 JOINT WELD PROCEDURE RESIST</vt:lpstr>
      <vt:lpstr>10 Print Notes-Plating</vt:lpstr>
      <vt:lpstr>11 Initial Process Studies</vt:lpstr>
      <vt:lpstr>14 NON-PPAP Approved Label</vt:lpstr>
      <vt:lpstr>14 Sample PPAP Label</vt:lpstr>
      <vt:lpstr>15 Master Sample Photo</vt:lpstr>
      <vt:lpstr>18 Tooling &amp; Fixtures</vt:lpstr>
      <vt:lpstr>Blank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Monroe PPAP Workbook</dc:title>
  <dc:creator>John BIrg</dc:creator>
  <cp:lastModifiedBy>Janelle Schade</cp:lastModifiedBy>
  <cp:lastPrinted>2020-02-19T19:54:16Z</cp:lastPrinted>
  <dcterms:created xsi:type="dcterms:W3CDTF">2019-01-08T19:56:40Z</dcterms:created>
  <dcterms:modified xsi:type="dcterms:W3CDTF">2025-06-26T15:26:34Z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0x0101000BE58ADCE1994E489EEC9916100F2CC6</vt:lpwstr>
  </property>
  <property fmtid="{D5CDD505-2E9C-101B-9397-08002B2CF9AE}" pid="3" name="MediaServiceImageTags">
    <vt:lpwstr/>
  </property>
</Properties>
</file>